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p00025562\Documents\Communications Section\New folder\New folder\AC changes\New folder\EPSDT\"/>
    </mc:Choice>
  </mc:AlternateContent>
  <bookViews>
    <workbookView xWindow="0" yWindow="0" windowWidth="23040" windowHeight="9200" tabRatio="935"/>
  </bookViews>
  <sheets>
    <sheet name="Annual MLR NE" sheetId="1" r:id="rId1"/>
    <sheet name="Annual MLR Exp" sheetId="7" r:id="rId2"/>
    <sheet name="Instructions" sheetId="4" r:id="rId3"/>
    <sheet name="Methodology Explanations" sheetId="3" r:id="rId4"/>
    <sheet name="PI Cost &amp; Other" sheetId="5" r:id="rId5"/>
    <sheet name="Incurred Claims Summary" sheetId="9" r:id="rId6"/>
    <sheet name="Value-Added Summary" sheetId="10" r:id="rId7"/>
    <sheet name="Annual Fin. Recon. Statement" sheetId="8" r:id="rId8"/>
    <sheet name="Attestation &amp; Related Info" sheetId="6"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7" l="1"/>
  <c r="D30" i="1"/>
  <c r="E38" i="5"/>
  <c r="E34" i="5"/>
  <c r="D20" i="7"/>
  <c r="D20" i="1"/>
  <c r="E46" i="9"/>
  <c r="D46" i="9"/>
  <c r="C46" i="9"/>
  <c r="E39" i="10"/>
  <c r="B9" i="7"/>
  <c r="E43" i="9"/>
  <c r="E40" i="9"/>
  <c r="E44" i="9"/>
  <c r="E42" i="9"/>
  <c r="E41" i="9"/>
  <c r="E39" i="9"/>
  <c r="E38" i="9"/>
  <c r="D36" i="9"/>
  <c r="C36" i="9"/>
  <c r="D39" i="10"/>
  <c r="C39" i="10"/>
  <c r="D49" i="7"/>
  <c r="D57" i="7"/>
  <c r="D25" i="7"/>
  <c r="D25" i="1"/>
  <c r="D38" i="10"/>
  <c r="C38" i="10"/>
  <c r="E37" i="10"/>
  <c r="E36" i="10"/>
  <c r="E35" i="10"/>
  <c r="E34" i="10"/>
  <c r="E33" i="10"/>
  <c r="E38" i="10"/>
  <c r="E32" i="10"/>
  <c r="E31" i="10"/>
  <c r="D29" i="10"/>
  <c r="C29" i="10"/>
  <c r="E28" i="10"/>
  <c r="E27" i="10"/>
  <c r="E26" i="10"/>
  <c r="E25" i="10"/>
  <c r="E24" i="10"/>
  <c r="E23" i="10"/>
  <c r="E22" i="10"/>
  <c r="E29" i="10"/>
  <c r="D49" i="1"/>
  <c r="D57" i="1"/>
  <c r="D20" i="10"/>
  <c r="C20" i="10"/>
  <c r="E19" i="10"/>
  <c r="E18" i="10"/>
  <c r="E17" i="10"/>
  <c r="E16" i="10"/>
  <c r="E15" i="10"/>
  <c r="E14" i="10"/>
  <c r="E13" i="10"/>
  <c r="B6" i="10"/>
  <c r="B5" i="10"/>
  <c r="B4" i="10"/>
  <c r="E3" i="10"/>
  <c r="B3" i="10"/>
  <c r="B2" i="10"/>
  <c r="E45" i="9"/>
  <c r="D45" i="9"/>
  <c r="C45" i="9"/>
  <c r="D55" i="9"/>
  <c r="C55" i="9"/>
  <c r="E54" i="9"/>
  <c r="E53" i="9"/>
  <c r="E52" i="9"/>
  <c r="E51" i="9"/>
  <c r="E50" i="9"/>
  <c r="E49" i="9"/>
  <c r="E48" i="9"/>
  <c r="E35" i="9"/>
  <c r="E34" i="9"/>
  <c r="E33" i="9"/>
  <c r="E32" i="9"/>
  <c r="E31" i="9"/>
  <c r="E36" i="9"/>
  <c r="D29" i="9"/>
  <c r="C29" i="9"/>
  <c r="E28" i="9"/>
  <c r="E27" i="9"/>
  <c r="E26" i="9"/>
  <c r="E25" i="9"/>
  <c r="E24" i="9"/>
  <c r="E23" i="9"/>
  <c r="E22" i="9"/>
  <c r="D20" i="9"/>
  <c r="C20" i="9"/>
  <c r="E14" i="9"/>
  <c r="E15" i="9"/>
  <c r="E16" i="9"/>
  <c r="E17" i="9"/>
  <c r="E18" i="9"/>
  <c r="E19" i="9"/>
  <c r="E13" i="9"/>
  <c r="D15" i="7"/>
  <c r="D15" i="1"/>
  <c r="E20" i="9"/>
  <c r="E55" i="9"/>
  <c r="E20" i="10"/>
  <c r="E29" i="9"/>
  <c r="B6" i="9"/>
  <c r="B5" i="9"/>
  <c r="B4" i="9"/>
  <c r="E3" i="9"/>
  <c r="B3" i="9"/>
  <c r="B2" i="9"/>
  <c r="D15" i="8"/>
  <c r="C15" i="8"/>
  <c r="D13" i="8"/>
  <c r="D59" i="7"/>
  <c r="D40" i="7"/>
  <c r="D38" i="1"/>
  <c r="C75" i="7"/>
  <c r="D65" i="7"/>
  <c r="D65" i="1"/>
  <c r="E4" i="7"/>
  <c r="B8" i="7"/>
  <c r="B7" i="7"/>
  <c r="B6" i="7"/>
  <c r="J42" i="8"/>
  <c r="J41" i="8"/>
  <c r="J40" i="8"/>
  <c r="J35" i="8"/>
  <c r="J34" i="8"/>
  <c r="J33" i="8"/>
  <c r="J32" i="8"/>
  <c r="J25" i="8"/>
  <c r="J23" i="8"/>
  <c r="J21" i="8"/>
  <c r="J19" i="8"/>
  <c r="J17" i="8"/>
  <c r="J15" i="8"/>
  <c r="J13" i="8"/>
  <c r="I13" i="8"/>
  <c r="C13" i="8"/>
  <c r="B4" i="8"/>
  <c r="B3" i="8"/>
  <c r="B2" i="8"/>
  <c r="F2" i="7"/>
  <c r="F43" i="8"/>
  <c r="H43" i="8"/>
  <c r="J43" i="8"/>
  <c r="H36" i="8"/>
  <c r="J36" i="8"/>
  <c r="F36" i="8"/>
  <c r="C19" i="8"/>
  <c r="D23" i="8"/>
  <c r="C23" i="8"/>
  <c r="D21" i="8"/>
  <c r="C21" i="8"/>
  <c r="C29" i="5"/>
  <c r="D44" i="1"/>
  <c r="D46" i="1"/>
  <c r="C25" i="8"/>
  <c r="D29" i="5"/>
  <c r="D44" i="7"/>
  <c r="D46" i="7"/>
  <c r="D25" i="8"/>
  <c r="D43" i="8"/>
  <c r="D17" i="8"/>
  <c r="C17" i="8"/>
  <c r="E32" i="8"/>
  <c r="G32" i="8"/>
  <c r="I32" i="8"/>
  <c r="E42" i="8"/>
  <c r="G42" i="8"/>
  <c r="I42" i="8"/>
  <c r="E41" i="8"/>
  <c r="G41" i="8"/>
  <c r="I41" i="8"/>
  <c r="E40" i="8"/>
  <c r="G40" i="8"/>
  <c r="E35" i="8"/>
  <c r="G35" i="8"/>
  <c r="I35" i="8"/>
  <c r="E34" i="8"/>
  <c r="G34" i="8"/>
  <c r="I34" i="8"/>
  <c r="E33" i="8"/>
  <c r="G33" i="8"/>
  <c r="I33" i="8"/>
  <c r="E14" i="5"/>
  <c r="E15" i="5"/>
  <c r="E16" i="5"/>
  <c r="E17" i="5"/>
  <c r="E18" i="5"/>
  <c r="E19" i="5"/>
  <c r="E20" i="5"/>
  <c r="E21" i="5"/>
  <c r="E22" i="5"/>
  <c r="E23" i="5"/>
  <c r="E24" i="5"/>
  <c r="E25" i="5"/>
  <c r="E26" i="5"/>
  <c r="E27" i="5"/>
  <c r="E28" i="5"/>
  <c r="I40" i="8"/>
  <c r="B6" i="8"/>
  <c r="B5" i="8"/>
  <c r="E3" i="8"/>
  <c r="B6" i="5"/>
  <c r="B5" i="5"/>
  <c r="B6" i="3"/>
  <c r="B5" i="3"/>
  <c r="D60" i="7"/>
  <c r="D64" i="7"/>
  <c r="D66" i="7"/>
  <c r="D68" i="7"/>
  <c r="D69" i="7"/>
  <c r="A17" i="7"/>
  <c r="A21" i="7"/>
  <c r="A25" i="7"/>
  <c r="A26" i="7"/>
  <c r="A29" i="7"/>
  <c r="A30" i="7"/>
  <c r="A32" i="7"/>
  <c r="A33" i="7"/>
  <c r="A35" i="7"/>
  <c r="A36" i="7"/>
  <c r="A37" i="7"/>
  <c r="A38" i="7"/>
  <c r="A39" i="7"/>
  <c r="A40" i="7"/>
  <c r="A41" i="7"/>
  <c r="A43" i="7"/>
  <c r="A44" i="7"/>
  <c r="A45" i="7"/>
  <c r="A46" i="7"/>
  <c r="D38" i="7"/>
  <c r="D19" i="8"/>
  <c r="D36" i="8"/>
  <c r="E3" i="5"/>
  <c r="E3" i="3"/>
  <c r="B2" i="3"/>
  <c r="B4" i="5"/>
  <c r="B3" i="5"/>
  <c r="B2" i="5"/>
  <c r="B4" i="3"/>
  <c r="B3" i="3"/>
  <c r="C75" i="1"/>
  <c r="D59" i="1"/>
  <c r="D60" i="1"/>
  <c r="D40" i="1"/>
  <c r="D41" i="1"/>
  <c r="A17" i="1"/>
  <c r="A21" i="1"/>
  <c r="A25" i="1"/>
  <c r="A26" i="1"/>
  <c r="A29" i="1"/>
  <c r="A30" i="1"/>
  <c r="A32" i="1"/>
  <c r="A33" i="1"/>
  <c r="A35" i="1"/>
  <c r="A36" i="1"/>
  <c r="A37" i="1"/>
  <c r="A38" i="1"/>
  <c r="A39" i="1"/>
  <c r="A40" i="1"/>
  <c r="A41" i="1"/>
  <c r="A43" i="1"/>
  <c r="A44" i="1"/>
  <c r="A45" i="1"/>
  <c r="A46" i="1"/>
  <c r="A50" i="1"/>
  <c r="A51" i="1"/>
  <c r="D64" i="1"/>
  <c r="E29" i="5"/>
  <c r="I43" i="8"/>
  <c r="I36" i="8"/>
  <c r="A50" i="7"/>
  <c r="A51" i="7"/>
  <c r="D41" i="7"/>
  <c r="E13" i="8"/>
  <c r="G13" i="8"/>
  <c r="E15" i="8"/>
  <c r="G15" i="8"/>
  <c r="I15" i="8"/>
  <c r="E21" i="8"/>
  <c r="G21" i="8"/>
  <c r="I21" i="8"/>
  <c r="E17" i="8"/>
  <c r="G17" i="8"/>
  <c r="I17" i="8"/>
  <c r="E23" i="8"/>
  <c r="G23" i="8"/>
  <c r="I23" i="8"/>
  <c r="E19" i="8"/>
  <c r="E36" i="8"/>
  <c r="C36" i="8"/>
  <c r="E25" i="8"/>
  <c r="C43" i="8"/>
  <c r="A52" i="7"/>
  <c r="A53" i="7"/>
  <c r="A55" i="7"/>
  <c r="A56" i="7"/>
  <c r="A57" i="7"/>
  <c r="A58" i="7"/>
  <c r="A59" i="7"/>
  <c r="A60" i="7"/>
  <c r="A64" i="7"/>
  <c r="A65" i="7"/>
  <c r="A66" i="7"/>
  <c r="A67" i="7"/>
  <c r="A68" i="7"/>
  <c r="A69" i="7"/>
  <c r="A73" i="7"/>
  <c r="A74" i="7"/>
  <c r="A75" i="7"/>
  <c r="A78" i="7"/>
  <c r="A52" i="1"/>
  <c r="A53" i="1"/>
  <c r="A55" i="1"/>
  <c r="A56" i="1"/>
  <c r="A57" i="1"/>
  <c r="A58" i="1"/>
  <c r="A59" i="1"/>
  <c r="A60" i="1"/>
  <c r="A64" i="1"/>
  <c r="A65" i="1"/>
  <c r="A66" i="1"/>
  <c r="D66" i="1"/>
  <c r="D68" i="1"/>
  <c r="G19" i="8"/>
  <c r="I19" i="8"/>
  <c r="G25" i="8"/>
  <c r="E43" i="8"/>
  <c r="D69" i="1"/>
  <c r="A67" i="1"/>
  <c r="A68" i="1"/>
  <c r="A69" i="1"/>
  <c r="A73" i="1"/>
  <c r="A74" i="1"/>
  <c r="A75" i="1"/>
  <c r="A78" i="1"/>
  <c r="G36" i="8"/>
  <c r="I25" i="8"/>
  <c r="G43" i="8"/>
</calcChain>
</file>

<file path=xl/sharedStrings.xml><?xml version="1.0" encoding="utf-8"?>
<sst xmlns="http://schemas.openxmlformats.org/spreadsheetml/2006/main" count="477" uniqueCount="223">
  <si>
    <t>Health Plan ID:</t>
  </si>
  <si>
    <t>Document ID:</t>
  </si>
  <si>
    <t>Health Plan Name:</t>
  </si>
  <si>
    <t>Document Name:</t>
  </si>
  <si>
    <t>Medical Loss Ratio</t>
  </si>
  <si>
    <t>Health Plan Contact:</t>
  </si>
  <si>
    <t>Reporting Frequency:</t>
  </si>
  <si>
    <t>Contact Email:</t>
  </si>
  <si>
    <t>Report Due Date:</t>
  </si>
  <si>
    <t>Report Period Start Date:</t>
  </si>
  <si>
    <t>File Type:</t>
  </si>
  <si>
    <t>Excel</t>
  </si>
  <si>
    <t>Report Period End Date:</t>
  </si>
  <si>
    <t>Subject Matter:</t>
  </si>
  <si>
    <t>Finance</t>
  </si>
  <si>
    <t>Submission Date of Report:</t>
  </si>
  <si>
    <t>Medical Loss Ratio (MLR) Report</t>
  </si>
  <si>
    <t>Numerator</t>
  </si>
  <si>
    <t>Total Incurred Claims</t>
  </si>
  <si>
    <t>Adjustments to Incurred Claims</t>
  </si>
  <si>
    <t>Deductions:</t>
  </si>
  <si>
    <t>2a</t>
  </si>
  <si>
    <t xml:space="preserve">   Prescription drug rebates</t>
  </si>
  <si>
    <t>2b</t>
  </si>
  <si>
    <t xml:space="preserve">   Prompt pay discounts</t>
  </si>
  <si>
    <t>2c</t>
  </si>
  <si>
    <t xml:space="preserve">   Overpayment recoveries received from providers</t>
  </si>
  <si>
    <t>Inclusions:</t>
  </si>
  <si>
    <t>3a</t>
  </si>
  <si>
    <t xml:space="preserve">   Incentive and bonus payments made to providers</t>
  </si>
  <si>
    <t>3b</t>
  </si>
  <si>
    <t xml:space="preserve">   Fraud reduction expenses</t>
  </si>
  <si>
    <t>Optional Inclusion: Value-Added Services</t>
  </si>
  <si>
    <t>Exclusions:</t>
  </si>
  <si>
    <t>5a</t>
  </si>
  <si>
    <t>5b</t>
  </si>
  <si>
    <t xml:space="preserve">   Payments to delegated vendors exceeding amount paid to providers</t>
  </si>
  <si>
    <t xml:space="preserve">   Spread pricing amounts paid to PBM</t>
  </si>
  <si>
    <t>Other: Incurred claims assumed</t>
  </si>
  <si>
    <t>Adjusted Incurred Claims</t>
  </si>
  <si>
    <t>Health Care Quality Improvement (HCQI) Expenses</t>
  </si>
  <si>
    <t>HCQI administrative expenses</t>
  </si>
  <si>
    <t>Exclusions to HCQI</t>
  </si>
  <si>
    <t>Health Information Technology (HIT) Expenses</t>
  </si>
  <si>
    <t>HIT administrative expenses</t>
  </si>
  <si>
    <t>Exclusions to HIT expenses</t>
  </si>
  <si>
    <t>External Quality Review (EQR) related expenses</t>
  </si>
  <si>
    <t>Adjusted Incurred Claims and Adjusted HCQI, HIT and EQR Expenses</t>
  </si>
  <si>
    <t>Less: Adjustment for 50% or more of Medical expenses attributed to new enrollees</t>
  </si>
  <si>
    <t>Total Adjusted MLR Numerator</t>
  </si>
  <si>
    <t>Denominator</t>
  </si>
  <si>
    <t>Revenue Adjustments</t>
  </si>
  <si>
    <t>Less: Premium tax component of reported revenue</t>
  </si>
  <si>
    <t>Less: Other taxes and licensing and regulatory fees</t>
  </si>
  <si>
    <t>Total Adjusted MLR Denominator</t>
  </si>
  <si>
    <t>MLR Calculation</t>
  </si>
  <si>
    <t>MLR Percentage Requirement for Rebate Calculation</t>
  </si>
  <si>
    <t>Dollar Amount of Rebate Requirement</t>
  </si>
  <si>
    <t>Reconciliation of Prior Year New Enrollee Capitation Exclusion</t>
  </si>
  <si>
    <t>Less: Prior year incurred claims for excluded New Enrollees</t>
  </si>
  <si>
    <t>Total Net Adjustment for New Enrollees from prior years</t>
  </si>
  <si>
    <t>MLR Member Months</t>
  </si>
  <si>
    <t>Credibility Adjustment</t>
  </si>
  <si>
    <t>Name of Health Plan:</t>
  </si>
  <si>
    <t>Report Name:</t>
  </si>
  <si>
    <t xml:space="preserve">Health Plan Contact: </t>
  </si>
  <si>
    <t>Last Revision Date:</t>
  </si>
  <si>
    <t>Health Plan Contact Email:</t>
  </si>
  <si>
    <t>Authority:</t>
  </si>
  <si>
    <t>42 CFR 438.8</t>
  </si>
  <si>
    <t>Reporting Period Start Date:</t>
  </si>
  <si>
    <t>Report Frequency:</t>
  </si>
  <si>
    <t>Reporting Period End Date:</t>
  </si>
  <si>
    <t>Supporting detail must be included for all user input cells in MLR Rebate Schedule</t>
  </si>
  <si>
    <t xml:space="preserve">        </t>
  </si>
  <si>
    <t>Type of Expense</t>
  </si>
  <si>
    <t>Expense Methodology</t>
  </si>
  <si>
    <t>Comments</t>
  </si>
  <si>
    <t>HCQI Direct Plan Expenses</t>
  </si>
  <si>
    <t>HCQI Indirect Plan Expenses</t>
  </si>
  <si>
    <t>HCQI Direct Parent Company Expenses</t>
  </si>
  <si>
    <t>HCQI Indirect Parent Company Expenses</t>
  </si>
  <si>
    <t>Admin Direct Plan Expenses</t>
  </si>
  <si>
    <t>Admin Indirect Plan Expenses</t>
  </si>
  <si>
    <t>Admin Direct Parent Company Expenses</t>
  </si>
  <si>
    <t>Admin Indirect Parent Company Expenses</t>
  </si>
  <si>
    <t>Medical Loss Ratio (MLR) Methodology Explanations</t>
  </si>
  <si>
    <t>Instructions: On this Tab, MCOs are requested to provide the specific methodologies for the allocation of expenses. This includes account references, cost drivers/allocation statistics, costing source, etc.</t>
  </si>
  <si>
    <t>NOTE: Please report figures from the current reporting period unless otherwise noted.  Cells highlighted in blue will automatically calculate based on formulas.</t>
  </si>
  <si>
    <t xml:space="preserve">Program Integrity Cost Calculation </t>
  </si>
  <si>
    <t>Program Integrity Cost</t>
  </si>
  <si>
    <t>Category Number</t>
  </si>
  <si>
    <t>Reporting Category</t>
  </si>
  <si>
    <t>Amount</t>
  </si>
  <si>
    <t>Description of Services Provided</t>
  </si>
  <si>
    <t>Notes/Explanations</t>
  </si>
  <si>
    <t>Costs related to monitoring provider activities</t>
  </si>
  <si>
    <t>Costs related to auditing claims</t>
  </si>
  <si>
    <t>Costs related to identifying overpayments (Exclusive of Fraud Reduction Expenses)</t>
  </si>
  <si>
    <t>Costs related to eligibility auditing</t>
  </si>
  <si>
    <t>Cost related to compliance salaries for prevention activities (FWA)</t>
  </si>
  <si>
    <t>Cost for monitoring provider network eligibility</t>
  </si>
  <si>
    <t>Other Program Integrity Cost (Specify)</t>
  </si>
  <si>
    <t>Total of Reporting Categories</t>
  </si>
  <si>
    <t>Population:</t>
  </si>
  <si>
    <t>Run out Date:</t>
  </si>
  <si>
    <r>
      <t xml:space="preserve">Less: Adjustment for 50% or more of TOTAL capitation attributed to new enrollees </t>
    </r>
    <r>
      <rPr>
        <i/>
        <sz val="10"/>
        <color theme="1"/>
        <rFont val="Arial"/>
        <family val="2"/>
      </rPr>
      <t>(net of premium tax component)</t>
    </r>
  </si>
  <si>
    <r>
      <t xml:space="preserve">Prior year new enrollee capitation adjustment exclusion </t>
    </r>
    <r>
      <rPr>
        <i/>
        <sz val="10"/>
        <color theme="1"/>
        <rFont val="Arial"/>
        <family val="2"/>
      </rPr>
      <t>(net of premium tax)</t>
    </r>
  </si>
  <si>
    <t>Attestation:</t>
  </si>
  <si>
    <t>Related Files:</t>
  </si>
  <si>
    <t>Notes regarding this submission:</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</si>
  <si>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</si>
  <si>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t>Non-Expansion</t>
  </si>
  <si>
    <t>Expansion</t>
  </si>
  <si>
    <t>019 Revised</t>
  </si>
  <si>
    <t>Net Annual MLR Revenue</t>
  </si>
  <si>
    <t>MLR Annual Financial Reconciliation Statement Calculation</t>
  </si>
  <si>
    <r>
      <t xml:space="preserve">NOTE:   This reporting is for the Annual MLR Reporting </t>
    </r>
    <r>
      <rPr>
        <b/>
        <u/>
        <sz val="10"/>
        <rFont val="Arial"/>
        <family val="2"/>
      </rPr>
      <t>only</t>
    </r>
    <r>
      <rPr>
        <b/>
        <sz val="10"/>
        <rFont val="Arial"/>
        <family val="2"/>
      </rPr>
      <t>.  Please report figures from the current reporting period unless otherwise noted.  Cells highlighted in blue will automatically calculate based on formulas.</t>
    </r>
  </si>
  <si>
    <t>ANNUAL FINANCIAL RECONCILIATION STATEMENT</t>
  </si>
  <si>
    <t>DIFFERENCE</t>
  </si>
  <si>
    <t>% Difference</t>
  </si>
  <si>
    <t>EXPLANATION</t>
  </si>
  <si>
    <t>REPORTING CATEGORY</t>
  </si>
  <si>
    <t>MLR REPORT</t>
  </si>
  <si>
    <t>FINANCIAL STATEMENT</t>
  </si>
  <si>
    <t>Member Months</t>
  </si>
  <si>
    <t>Capitation Revenues / Premium Income</t>
  </si>
  <si>
    <t>Taxes and Other Assessments</t>
  </si>
  <si>
    <t>Adjusted Net Medical Expenses (See Below)</t>
  </si>
  <si>
    <t>HCQI Expenses</t>
  </si>
  <si>
    <t>HIT Expenses</t>
  </si>
  <si>
    <t>Other Non-Claims Expenses / Administrative Expenses (See Below)</t>
  </si>
  <si>
    <t>Claims Comparison (Line 4 Above)</t>
  </si>
  <si>
    <t>% DIFFERENCE</t>
  </si>
  <si>
    <t>Fee-For-Service Claims</t>
  </si>
  <si>
    <t>Unpaid Claims Reserve Change</t>
  </si>
  <si>
    <t>Sub-Capitation, Provider Risk Sharing and Provider Incentives</t>
  </si>
  <si>
    <t>Other Claims Adjustments</t>
  </si>
  <si>
    <t>Total</t>
  </si>
  <si>
    <t>Administrative Expense (Line 7 above)</t>
  </si>
  <si>
    <t>Direct Administrative Expense</t>
  </si>
  <si>
    <t>Indirect (Corporate) Administrative Expense</t>
  </si>
  <si>
    <t>Other Administrative Expense</t>
  </si>
  <si>
    <t>Additional Comments:</t>
  </si>
  <si>
    <t>Non Expansion</t>
  </si>
  <si>
    <t>NON EXPANSION</t>
  </si>
  <si>
    <t>EXPANSION</t>
  </si>
  <si>
    <t>NOT REPORTED on MLR</t>
  </si>
  <si>
    <t>Standard Plans Member Months in MLR Reporting Year</t>
  </si>
  <si>
    <t>Standard Plans Credibility Adjustment</t>
  </si>
  <si>
    <t>&lt; 5,400</t>
  </si>
  <si>
    <t>Non-Credible</t>
  </si>
  <si>
    <t>&gt; 380,000</t>
  </si>
  <si>
    <t>Fully Credible</t>
  </si>
  <si>
    <t>Managed Care Reporting</t>
  </si>
  <si>
    <t xml:space="preserve">Premium Revenue                                </t>
  </si>
  <si>
    <t>LINE NUMBER</t>
  </si>
  <si>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t>
    </r>
  </si>
  <si>
    <t>Other notes should be included if they will aid LDH in analyzing your report.</t>
  </si>
  <si>
    <t>3c</t>
  </si>
  <si>
    <t>MLR Percentage Achieved (Unadjusted MLR)</t>
  </si>
  <si>
    <t>Adjusted MLR</t>
  </si>
  <si>
    <t>Calculated Percentage for Remittance Purposes</t>
  </si>
  <si>
    <t>Directed Payments</t>
  </si>
  <si>
    <t xml:space="preserve">   State Directed Payments (SDPs distributed to providers)</t>
  </si>
  <si>
    <t>Please include source for FINANCIAL STATEMENT amounts (column H) below or in EXPLANATION section.</t>
  </si>
  <si>
    <t>Annually</t>
  </si>
  <si>
    <t>January 15, 2025</t>
  </si>
  <si>
    <t>Inpatient Hospital</t>
  </si>
  <si>
    <t>Outpatient Hospital</t>
  </si>
  <si>
    <t>Professional</t>
  </si>
  <si>
    <t>Retail Pharmacy</t>
  </si>
  <si>
    <t>Ancillary</t>
  </si>
  <si>
    <t>SBH</t>
  </si>
  <si>
    <t>LTSS</t>
  </si>
  <si>
    <t>Paid Claims</t>
  </si>
  <si>
    <t>IBNR</t>
  </si>
  <si>
    <t>Total Paid Claims</t>
  </si>
  <si>
    <t>Total IBNR</t>
  </si>
  <si>
    <t>Vendor 1 Name</t>
  </si>
  <si>
    <t>Recoveries</t>
  </si>
  <si>
    <t>Total Recoveries</t>
  </si>
  <si>
    <t>Subcapitated Payments</t>
  </si>
  <si>
    <t>Vendor 2 Name</t>
  </si>
  <si>
    <t>Vendor 3 Name</t>
  </si>
  <si>
    <t>Vendor 4 Name</t>
  </si>
  <si>
    <t>Vendor 5 Name</t>
  </si>
  <si>
    <t>MCIP</t>
  </si>
  <si>
    <t>Hep C Risk Corridor</t>
  </si>
  <si>
    <t>Incurred Claims Summary</t>
  </si>
  <si>
    <t>Value-Added Summary</t>
  </si>
  <si>
    <t>Value-Added Services  
Non-Encounterable</t>
  </si>
  <si>
    <t>Value-Added Services 
 Encounterable</t>
  </si>
  <si>
    <t>Value-Added Services 
 Non-Benefit Expense</t>
  </si>
  <si>
    <t>Non-Encounterable</t>
  </si>
  <si>
    <r>
      <t xml:space="preserve">Description </t>
    </r>
    <r>
      <rPr>
        <sz val="10"/>
        <rFont val="Arial"/>
        <family val="2"/>
      </rPr>
      <t>(Dental, Vision, Rewards, etc)</t>
    </r>
  </si>
  <si>
    <r>
      <t xml:space="preserve">Total Revenues </t>
    </r>
    <r>
      <rPr>
        <i/>
        <sz val="10"/>
        <rFont val="Arial"/>
        <family val="2"/>
      </rPr>
      <t>(gross of premium tax)</t>
    </r>
  </si>
  <si>
    <r>
      <t xml:space="preserve">Incurred Claims Summary </t>
    </r>
    <r>
      <rPr>
        <sz val="10"/>
        <rFont val="Arial"/>
        <family val="2"/>
      </rPr>
      <t>(Non-VAS)</t>
    </r>
  </si>
  <si>
    <t>Value-Added Services (VAS) Summary</t>
  </si>
  <si>
    <t>Total Subcapitated Payments</t>
  </si>
  <si>
    <t>Total VAS Encounterable</t>
  </si>
  <si>
    <t>Total VAS Non-Encounterable</t>
  </si>
  <si>
    <t>Total VAS NBE</t>
  </si>
  <si>
    <t xml:space="preserve">Total Allowable VAS </t>
  </si>
  <si>
    <t>Add: Prior Year New Enrollee Medical Expenditures deferred to current year from line 38 below</t>
  </si>
  <si>
    <r>
      <t xml:space="preserve">Add: Adjustment for 50% or more of TOTAL capitation attributed to new enrollees </t>
    </r>
    <r>
      <rPr>
        <i/>
        <sz val="10"/>
        <rFont val="Arial"/>
        <family val="2"/>
      </rPr>
      <t>(net of premium tax component)</t>
    </r>
    <r>
      <rPr>
        <sz val="10"/>
        <rFont val="Arial"/>
        <family val="2"/>
      </rPr>
      <t xml:space="preserve"> deferred from prior year from line 37 below</t>
    </r>
  </si>
  <si>
    <t>Incurred Claims</t>
  </si>
  <si>
    <t>Federal and State Taxes and Licensing or Regulatory Fees</t>
  </si>
  <si>
    <t>TOTAL INCURRED CLAIMS</t>
  </si>
  <si>
    <t>NOTE: Total of Reporting Categories should equal the amount of Program Integrity Activities reported on Annual MLR for the YTD period. This should capture the various Fraud prevention activities for the health plan.</t>
  </si>
  <si>
    <t>Program Integrity Cost Calculation and Other</t>
  </si>
  <si>
    <t>PI is 42 CFR Sec. 438.608(a) (1) through (5), (7), (8) and (b)</t>
  </si>
  <si>
    <t>Prior year MLR rebates paid to LDH</t>
  </si>
  <si>
    <t>Prior Year Rebates</t>
  </si>
  <si>
    <t>Reinsurance premiums exceeding reinsurance recoveries</t>
  </si>
  <si>
    <t>Reinsurance</t>
  </si>
  <si>
    <t>Please include required notes and other detail.</t>
  </si>
  <si>
    <t>Total Non-Encounterable</t>
  </si>
  <si>
    <r>
      <t xml:space="preserve">For reporting purposes only, </t>
    </r>
    <r>
      <rPr>
        <b/>
        <i/>
        <u/>
        <sz val="10"/>
        <rFont val="Arial"/>
        <family val="2"/>
      </rPr>
      <t>not</t>
    </r>
    <r>
      <rPr>
        <b/>
        <i/>
        <sz val="10"/>
        <rFont val="Arial"/>
        <family val="2"/>
      </rPr>
      <t xml:space="preserve"> included in Numerator</t>
    </r>
  </si>
  <si>
    <t>Other Adjustments to Numerator</t>
  </si>
  <si>
    <t>Non-Claims Costs (Excluding amounts reported on lines 18 and 19)</t>
  </si>
  <si>
    <r>
      <t>Program Integrity Activities [42 CFR §438.608(a)(1) through (5), (7), (8) and (b)]</t>
    </r>
    <r>
      <rPr>
        <b/>
        <i/>
        <sz val="10"/>
        <color theme="1"/>
        <rFont val="Arial"/>
        <family val="2"/>
      </rPr>
      <t xml:space="preserve"> 
</t>
    </r>
    <r>
      <rPr>
        <i/>
        <sz val="10"/>
        <rFont val="Arial"/>
        <family val="2"/>
      </rPr>
      <t>(Must reconcile to the detail amounts on the PI Cost tab)</t>
    </r>
  </si>
  <si>
    <r>
      <t xml:space="preserve">Total </t>
    </r>
    <r>
      <rPr>
        <b/>
        <i/>
        <u/>
        <sz val="10"/>
        <color theme="1"/>
        <rFont val="Arial"/>
        <family val="2"/>
      </rPr>
      <t>not</t>
    </r>
    <r>
      <rPr>
        <b/>
        <i/>
        <sz val="10"/>
        <color theme="1"/>
        <rFont val="Arial"/>
        <family val="2"/>
      </rPr>
      <t xml:space="preserve"> included in Numerator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</si>
</sst>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0.0%"/>
    <numFmt numFmtId="166"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b/>
      <sz val="11"/>
      <color theme="1"/>
      <name val="Arial"/>
      <family val="2"/>
    </font>
    <font>
      <u/>
      <sz val="10"/>
      <color theme="10"/>
      <name val="Arial"/>
      <family val="2"/>
    </font>
    <font>
      <u/>
      <sz val="11"/>
      <color theme="10"/>
      <name val="Arial"/>
      <family val="2"/>
    </font>
    <font>
      <sz val="10"/>
      <name val="Arial"/>
      <family val="2"/>
    </font>
    <font>
      <sz val="11"/>
      <name val="Calibri"/>
      <family val="2"/>
    </font>
    <font>
      <b/>
      <sz val="14"/>
      <name val="Arial"/>
      <family val="2"/>
    </font>
    <font>
      <b/>
      <sz val="10"/>
      <name val="Arial"/>
      <family val="2"/>
    </font>
    <font>
      <sz val="10"/>
      <color indexed="10"/>
      <name val="Arial"/>
      <family val="2"/>
    </font>
    <font>
      <i/>
      <sz val="10"/>
      <name val="Arial"/>
      <family val="2"/>
    </font>
    <font>
      <sz val="9"/>
      <color theme="1"/>
      <name val="Arial"/>
      <family val="2"/>
    </font>
    <font>
      <b/>
      <sz val="9"/>
      <name val="Arial"/>
      <family val="2"/>
    </font>
    <font>
      <sz val="9"/>
      <name val="Arial"/>
      <family val="2"/>
    </font>
    <font>
      <sz val="10"/>
      <color theme="1"/>
      <name val="Arial"/>
      <family val="2"/>
    </font>
    <font>
      <b/>
      <i/>
      <sz val="10"/>
      <name val="Arial"/>
      <family val="2"/>
    </font>
    <font>
      <i/>
      <sz val="9"/>
      <name val="Arial"/>
      <family val="2"/>
    </font>
    <font>
      <b/>
      <sz val="10"/>
      <color theme="1"/>
      <name val="Arial"/>
      <family val="2"/>
    </font>
    <font>
      <i/>
      <sz val="10"/>
      <color theme="1"/>
      <name val="Arial"/>
      <family val="2"/>
    </font>
    <font>
      <sz val="11"/>
      <color theme="1"/>
      <name val="Arial"/>
      <family val="2"/>
    </font>
    <font>
      <b/>
      <u/>
      <sz val="18"/>
      <name val="Arial"/>
      <family val="2"/>
    </font>
    <font>
      <sz val="10"/>
      <name val="Arial"/>
      <family val="2"/>
    </font>
    <font>
      <b/>
      <vertAlign val="superscript"/>
      <sz val="11"/>
      <color theme="1"/>
      <name val="Calibri"/>
      <family val="2"/>
      <scheme val="minor"/>
    </font>
    <font>
      <b/>
      <sz val="12"/>
      <color theme="1"/>
      <name val="Calibri"/>
      <family val="2"/>
      <scheme val="minor"/>
    </font>
    <font>
      <vertAlign val="superscript"/>
      <sz val="11"/>
      <color theme="1"/>
      <name val="Calibri"/>
      <family val="2"/>
      <scheme val="minor"/>
    </font>
    <font>
      <b/>
      <u/>
      <sz val="10"/>
      <name val="Arial"/>
      <family val="2"/>
    </font>
    <font>
      <sz val="10"/>
      <color rgb="FF000066"/>
      <name val="Arial"/>
      <family val="2"/>
    </font>
    <font>
      <i/>
      <sz val="9"/>
      <color rgb="FF000066"/>
      <name val="Arial"/>
      <family val="2"/>
    </font>
    <font>
      <b/>
      <i/>
      <u/>
      <sz val="10"/>
      <name val="Arial"/>
      <family val="2"/>
    </font>
    <font>
      <b/>
      <i/>
      <sz val="10"/>
      <color theme="1"/>
      <name val="Arial"/>
      <family val="2"/>
    </font>
    <font>
      <b/>
      <i/>
      <sz val="11"/>
      <color theme="1"/>
      <name val="Calibri"/>
      <family val="2"/>
      <scheme val="minor"/>
    </font>
    <font>
      <b/>
      <i/>
      <u/>
      <sz val="10"/>
      <color theme="1"/>
      <name val="Arial"/>
      <family val="2"/>
    </font>
  </fonts>
  <fills count="13">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95B3D7"/>
        <bgColor indexed="64"/>
      </patternFill>
    </fill>
    <fill>
      <patternFill patternType="solid">
        <fgColor theme="0" tint="-0.14999847407452621"/>
        <bgColor indexed="64"/>
      </patternFill>
    </fill>
    <fill>
      <patternFill patternType="solid">
        <fgColor rgb="FFD9D9D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499984740745262"/>
        <bgColor indexed="64"/>
      </patternFill>
    </fill>
  </fills>
  <borders count="71">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auto="1"/>
      </left>
      <right style="thin">
        <color auto="1"/>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7" fillId="0" borderId="0"/>
    <xf numFmtId="0" fontId="23" fillId="0" borderId="0"/>
  </cellStyleXfs>
  <cellXfs count="434">
    <xf numFmtId="0" fontId="0" fillId="0" borderId="0" xfId="0"/>
    <xf numFmtId="0" fontId="3" fillId="0" borderId="0" xfId="0" applyFont="1"/>
    <xf numFmtId="0" fontId="3" fillId="0" borderId="0" xfId="0" applyFont="1" applyAlignment="1">
      <alignment horizontal="right"/>
    </xf>
    <xf numFmtId="0" fontId="3" fillId="0" borderId="0" xfId="0" applyFont="1" applyAlignment="1" applyProtection="1">
      <alignment horizontal="left" vertical="center"/>
      <protection locked="0"/>
    </xf>
    <xf numFmtId="0" fontId="3" fillId="0" borderId="0" xfId="0" applyFont="1" applyAlignment="1">
      <alignment horizontal="right" vertical="center"/>
    </xf>
    <xf numFmtId="0" fontId="4" fillId="0" borderId="0" xfId="0" applyFont="1" applyAlignment="1">
      <alignment horizontal="left" indent="1"/>
    </xf>
    <xf numFmtId="0" fontId="3" fillId="0" borderId="0" xfId="0" applyFont="1" applyAlignment="1">
      <alignment horizontal="left" indent="1"/>
    </xf>
    <xf numFmtId="0" fontId="6" fillId="0" borderId="0" xfId="4" applyFont="1" applyAlignment="1" applyProtection="1">
      <alignment horizontal="left" vertical="center"/>
      <protection locked="0"/>
    </xf>
    <xf numFmtId="14" fontId="3" fillId="0" borderId="0" xfId="0" applyNumberFormat="1" applyFont="1" applyAlignment="1" applyProtection="1">
      <alignment horizontal="left" vertical="center"/>
      <protection locked="0"/>
    </xf>
    <xf numFmtId="0" fontId="7" fillId="0" borderId="0" xfId="0" applyFont="1" applyAlignment="1">
      <alignment horizontal="right" vertical="center"/>
    </xf>
    <xf numFmtId="0" fontId="8" fillId="0" borderId="0" xfId="0" applyFont="1" applyAlignment="1">
      <alignment horizontal="left" indent="1"/>
    </xf>
    <xf numFmtId="0" fontId="9" fillId="2" borderId="0" xfId="0" applyFont="1" applyFill="1" applyProtection="1"/>
    <xf numFmtId="0" fontId="0" fillId="3" borderId="0" xfId="0" applyFill="1" applyAlignment="1" applyProtection="1">
      <alignment vertical="center"/>
    </xf>
    <xf numFmtId="164" fontId="0" fillId="2" borderId="0" xfId="0" applyNumberFormat="1" applyFill="1" applyAlignment="1" applyProtection="1">
      <alignment vertical="center"/>
    </xf>
    <xf numFmtId="0" fontId="0" fillId="2" borderId="0" xfId="0" applyFill="1" applyProtection="1"/>
    <xf numFmtId="0" fontId="7" fillId="3" borderId="0" xfId="0" applyFont="1" applyFill="1" applyProtection="1"/>
    <xf numFmtId="164" fontId="0" fillId="3" borderId="0" xfId="0" applyNumberFormat="1" applyFill="1" applyAlignment="1" applyProtection="1">
      <alignment vertical="center"/>
    </xf>
    <xf numFmtId="0" fontId="10" fillId="2" borderId="0" xfId="0" applyFont="1" applyFill="1" applyBorder="1" applyAlignment="1" applyProtection="1">
      <alignment horizontal="left"/>
    </xf>
    <xf numFmtId="0" fontId="10" fillId="2" borderId="0" xfId="0" applyFont="1" applyFill="1" applyBorder="1" applyAlignment="1" applyProtection="1">
      <alignment vertical="center"/>
    </xf>
    <xf numFmtId="42" fontId="11" fillId="3" borderId="0" xfId="0" applyNumberFormat="1" applyFont="1" applyFill="1" applyBorder="1" applyAlignment="1" applyProtection="1">
      <alignment vertical="center"/>
    </xf>
    <xf numFmtId="0" fontId="10" fillId="0" borderId="2" xfId="0" quotePrefix="1" applyFont="1" applyFill="1" applyBorder="1" applyAlignment="1" applyProtection="1">
      <alignment horizontal="center"/>
    </xf>
    <xf numFmtId="0" fontId="10" fillId="2" borderId="5" xfId="0" quotePrefix="1" applyFont="1" applyFill="1" applyBorder="1" applyAlignment="1" applyProtection="1">
      <alignment horizontal="center"/>
    </xf>
    <xf numFmtId="0" fontId="10" fillId="0" borderId="10" xfId="0" quotePrefix="1" applyFont="1" applyFill="1" applyBorder="1" applyAlignment="1" applyProtection="1">
      <alignment horizontal="center"/>
    </xf>
    <xf numFmtId="0" fontId="10" fillId="0" borderId="14" xfId="0" applyFont="1" applyFill="1" applyBorder="1" applyAlignment="1" applyProtection="1">
      <alignment horizontal="center"/>
    </xf>
    <xf numFmtId="0" fontId="10" fillId="0" borderId="14" xfId="0" applyFont="1" applyFill="1" applyBorder="1" applyAlignment="1" applyProtection="1">
      <alignment horizontal="center" vertical="center"/>
    </xf>
    <xf numFmtId="0" fontId="0" fillId="3" borderId="0" xfId="0" applyFill="1" applyAlignment="1" applyProtection="1">
      <alignment horizontal="center"/>
    </xf>
    <xf numFmtId="0" fontId="0" fillId="3" borderId="0" xfId="0" applyFill="1" applyProtection="1"/>
    <xf numFmtId="0" fontId="10" fillId="3" borderId="0" xfId="0" applyFont="1" applyFill="1" applyProtection="1"/>
    <xf numFmtId="0" fontId="10" fillId="2" borderId="19" xfId="0" applyFont="1" applyFill="1" applyBorder="1" applyAlignment="1" applyProtection="1">
      <alignment horizontal="center"/>
    </xf>
    <xf numFmtId="0" fontId="10" fillId="0" borderId="21" xfId="0" applyFont="1" applyFill="1" applyBorder="1" applyAlignment="1" applyProtection="1">
      <alignment horizontal="center"/>
    </xf>
    <xf numFmtId="0" fontId="10" fillId="2" borderId="22"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23"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0" xfId="0" applyFont="1" applyFill="1" applyBorder="1" applyAlignment="1" applyProtection="1">
      <alignment vertical="center"/>
    </xf>
    <xf numFmtId="42" fontId="7" fillId="3" borderId="0" xfId="0" applyNumberFormat="1" applyFont="1" applyFill="1" applyBorder="1" applyAlignment="1" applyProtection="1">
      <alignment vertical="center"/>
    </xf>
    <xf numFmtId="0" fontId="10" fillId="5" borderId="1" xfId="0" quotePrefix="1" applyFont="1" applyFill="1" applyBorder="1" applyAlignment="1" applyProtection="1">
      <alignment horizontal="center" vertical="center"/>
    </xf>
    <xf numFmtId="0" fontId="10" fillId="5" borderId="24" xfId="0" applyFont="1" applyFill="1" applyBorder="1" applyAlignment="1" applyProtection="1">
      <alignment horizontal="center"/>
    </xf>
    <xf numFmtId="165" fontId="10" fillId="5" borderId="27" xfId="0" applyNumberFormat="1" applyFont="1" applyFill="1" applyBorder="1" applyAlignment="1" applyProtection="1">
      <alignment vertical="center"/>
    </xf>
    <xf numFmtId="0" fontId="10" fillId="5" borderId="19" xfId="0" applyFont="1" applyFill="1" applyBorder="1" applyAlignment="1" applyProtection="1">
      <alignment horizontal="center"/>
    </xf>
    <xf numFmtId="165" fontId="7" fillId="5" borderId="7" xfId="0" applyNumberFormat="1" applyFont="1" applyFill="1" applyBorder="1" applyAlignment="1" applyProtection="1">
      <alignment vertical="center"/>
    </xf>
    <xf numFmtId="0" fontId="10" fillId="5" borderId="23" xfId="0" applyFont="1" applyFill="1" applyBorder="1" applyAlignment="1" applyProtection="1">
      <alignment horizontal="center"/>
    </xf>
    <xf numFmtId="42" fontId="10" fillId="5" borderId="31" xfId="0" applyNumberFormat="1" applyFont="1" applyFill="1" applyBorder="1" applyAlignment="1" applyProtection="1">
      <alignment vertical="center"/>
    </xf>
    <xf numFmtId="0" fontId="10" fillId="3" borderId="32" xfId="0" applyFont="1" applyFill="1" applyBorder="1" applyAlignment="1" applyProtection="1">
      <alignment horizontal="left"/>
    </xf>
    <xf numFmtId="0" fontId="0" fillId="3" borderId="33" xfId="0" applyFill="1" applyBorder="1" applyAlignment="1" applyProtection="1">
      <alignment vertical="center"/>
    </xf>
    <xf numFmtId="164" fontId="0" fillId="3" borderId="4" xfId="0" applyNumberFormat="1" applyFill="1" applyBorder="1" applyAlignment="1" applyProtection="1">
      <alignment vertical="center"/>
    </xf>
    <xf numFmtId="0" fontId="10" fillId="0" borderId="22" xfId="0" applyFont="1" applyFill="1" applyBorder="1" applyAlignment="1" applyProtection="1">
      <alignment horizontal="center"/>
    </xf>
    <xf numFmtId="0" fontId="10" fillId="0" borderId="34" xfId="0" applyFont="1" applyFill="1" applyBorder="1" applyAlignment="1" applyProtection="1">
      <alignment horizontal="center"/>
    </xf>
    <xf numFmtId="0" fontId="7" fillId="0" borderId="35" xfId="0" applyFont="1" applyFill="1" applyBorder="1" applyAlignment="1" applyProtection="1">
      <alignment vertical="center"/>
    </xf>
    <xf numFmtId="0" fontId="10" fillId="0" borderId="29" xfId="0" applyFont="1" applyFill="1" applyBorder="1" applyAlignment="1" applyProtection="1">
      <alignment vertical="center"/>
    </xf>
    <xf numFmtId="0" fontId="10" fillId="0" borderId="36" xfId="0" applyFont="1" applyFill="1" applyBorder="1" applyAlignment="1" applyProtection="1">
      <alignment horizontal="center"/>
    </xf>
    <xf numFmtId="0" fontId="10" fillId="3" borderId="37" xfId="0" applyFont="1" applyFill="1" applyBorder="1" applyAlignment="1" applyProtection="1">
      <alignment horizontal="left"/>
    </xf>
    <xf numFmtId="0" fontId="10" fillId="0" borderId="5" xfId="0" applyFont="1" applyFill="1" applyBorder="1" applyAlignment="1" applyProtection="1">
      <alignment horizont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0" fillId="0" borderId="0" xfId="0" applyProtection="1"/>
    <xf numFmtId="0" fontId="13" fillId="0" borderId="0" xfId="0" applyFont="1" applyFill="1" applyBorder="1" applyAlignment="1" applyProtection="1">
      <alignment horizontal="center"/>
    </xf>
    <xf numFmtId="0" fontId="16" fillId="0" borderId="0" xfId="0" applyFont="1" applyProtection="1"/>
    <xf numFmtId="0" fontId="13" fillId="0" borderId="0" xfId="0" applyFont="1" applyBorder="1" applyAlignment="1" applyProtection="1">
      <alignment horizontal="center"/>
    </xf>
    <xf numFmtId="0" fontId="16" fillId="0" borderId="0" xfId="0" applyFont="1" applyFill="1" applyProtection="1"/>
    <xf numFmtId="0" fontId="7" fillId="0" borderId="0" xfId="0" applyFont="1" applyBorder="1" applyAlignment="1" applyProtection="1">
      <alignment vertical="center"/>
    </xf>
    <xf numFmtId="0" fontId="7" fillId="0" borderId="0" xfId="0" applyFont="1" applyProtection="1"/>
    <xf numFmtId="0" fontId="15" fillId="0" borderId="0" xfId="0" applyFont="1" applyProtection="1"/>
    <xf numFmtId="0" fontId="10" fillId="0" borderId="0" xfId="0" applyFont="1" applyFill="1" applyBorder="1" applyAlignment="1" applyProtection="1">
      <alignment horizontal="left" vertical="center" indent="1"/>
    </xf>
    <xf numFmtId="0" fontId="10" fillId="0" borderId="0" xfId="0" applyFont="1" applyFill="1" applyBorder="1" applyAlignment="1" applyProtection="1">
      <alignment horizontal="left" vertical="center"/>
    </xf>
    <xf numFmtId="0" fontId="10" fillId="0" borderId="0" xfId="0" applyFont="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0" fillId="7" borderId="8" xfId="0" applyNumberFormat="1" applyFont="1" applyFill="1" applyBorder="1" applyAlignment="1" applyProtection="1">
      <alignment horizontal="left" vertical="center" wrapText="1"/>
    </xf>
    <xf numFmtId="0" fontId="15" fillId="0" borderId="0" xfId="0" applyFont="1" applyAlignment="1" applyProtection="1">
      <alignment horizontal="left" vertical="center"/>
    </xf>
    <xf numFmtId="0" fontId="15" fillId="0" borderId="0" xfId="0" applyFont="1" applyAlignment="1" applyProtection="1">
      <alignment vertical="center"/>
    </xf>
    <xf numFmtId="0" fontId="10" fillId="0" borderId="48" xfId="0" quotePrefix="1" applyFont="1" applyFill="1" applyBorder="1" applyAlignment="1" applyProtection="1">
      <alignment horizontal="center" vertical="center"/>
    </xf>
    <xf numFmtId="0" fontId="17" fillId="0" borderId="0" xfId="0" applyFont="1" applyFill="1" applyBorder="1" applyAlignment="1" applyProtection="1">
      <alignment vertical="center"/>
    </xf>
    <xf numFmtId="0" fontId="12" fillId="0" borderId="0" xfId="0" applyFont="1" applyFill="1" applyBorder="1" applyAlignment="1" applyProtection="1">
      <alignment horizontal="left" vertical="center" wrapText="1"/>
    </xf>
    <xf numFmtId="0" fontId="12" fillId="0" borderId="0" xfId="0" applyFont="1" applyFill="1" applyAlignment="1" applyProtection="1">
      <alignment vertical="center"/>
    </xf>
    <xf numFmtId="0" fontId="18" fillId="0" borderId="0" xfId="0" applyFont="1" applyFill="1" applyProtection="1"/>
    <xf numFmtId="0" fontId="14" fillId="0" borderId="0" xfId="0" applyFont="1" applyBorder="1" applyProtection="1"/>
    <xf numFmtId="0" fontId="14" fillId="0" borderId="0" xfId="0" applyFont="1" applyProtection="1"/>
    <xf numFmtId="0" fontId="15" fillId="0" borderId="0" xfId="0" applyFont="1" applyBorder="1" applyProtection="1"/>
    <xf numFmtId="0" fontId="10" fillId="8" borderId="36"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49" fontId="0" fillId="7" borderId="2" xfId="0" applyNumberFormat="1" applyFill="1" applyBorder="1" applyAlignment="1" applyProtection="1">
      <alignment vertical="center" wrapText="1"/>
    </xf>
    <xf numFmtId="49" fontId="0" fillId="7" borderId="21" xfId="0" applyNumberFormat="1" applyFill="1" applyBorder="1" applyAlignment="1" applyProtection="1">
      <alignment vertical="center" wrapText="1"/>
    </xf>
    <xf numFmtId="0" fontId="10" fillId="0" borderId="0" xfId="0" applyFont="1" applyProtection="1"/>
    <xf numFmtId="0" fontId="15" fillId="0" borderId="0" xfId="0" applyFont="1" applyFill="1" applyBorder="1" applyAlignment="1" applyProtection="1">
      <alignment vertical="center"/>
    </xf>
    <xf numFmtId="49" fontId="0" fillId="7" borderId="42" xfId="0" applyNumberFormat="1" applyFill="1" applyBorder="1" applyAlignment="1" applyProtection="1">
      <alignment vertical="center" wrapText="1"/>
    </xf>
    <xf numFmtId="0" fontId="0" fillId="0" borderId="0" xfId="0" applyBorder="1" applyProtection="1"/>
    <xf numFmtId="0" fontId="10" fillId="0" borderId="0" xfId="0" applyFont="1" applyFill="1" applyBorder="1" applyAlignment="1" applyProtection="1">
      <alignment horizontal="left" vertical="center" indent="4"/>
    </xf>
    <xf numFmtId="0" fontId="12" fillId="0" borderId="29" xfId="0" applyFont="1" applyFill="1" applyBorder="1" applyAlignment="1" applyProtection="1">
      <alignment vertical="center"/>
    </xf>
    <xf numFmtId="0" fontId="12" fillId="0" borderId="29" xfId="0" applyFont="1" applyFill="1" applyBorder="1" applyAlignment="1" applyProtection="1">
      <alignment horizontal="left" vertical="center"/>
    </xf>
    <xf numFmtId="0" fontId="7" fillId="0" borderId="29" xfId="0" applyFont="1" applyBorder="1" applyAlignment="1" applyProtection="1">
      <alignment vertical="center"/>
    </xf>
    <xf numFmtId="0" fontId="10" fillId="8" borderId="2" xfId="0" applyFont="1" applyFill="1" applyBorder="1" applyAlignment="1" applyProtection="1">
      <alignment vertical="center"/>
    </xf>
    <xf numFmtId="0" fontId="12" fillId="8" borderId="39" xfId="0" applyFont="1" applyFill="1" applyBorder="1" applyAlignment="1" applyProtection="1">
      <alignment horizontal="left" vertical="center"/>
    </xf>
    <xf numFmtId="0" fontId="10" fillId="7" borderId="21" xfId="0" applyNumberFormat="1" applyFont="1" applyFill="1" applyBorder="1" applyAlignment="1" applyProtection="1">
      <alignment horizontal="left" vertical="center" wrapText="1"/>
    </xf>
    <xf numFmtId="0" fontId="10" fillId="8" borderId="42" xfId="0" applyNumberFormat="1" applyFont="1" applyFill="1" applyBorder="1" applyAlignment="1" applyProtection="1">
      <alignment horizontal="left" vertical="center"/>
    </xf>
    <xf numFmtId="0" fontId="10" fillId="8" borderId="43" xfId="0" applyNumberFormat="1" applyFont="1" applyFill="1" applyBorder="1" applyAlignment="1" applyProtection="1">
      <alignment horizontal="center" vertical="center"/>
    </xf>
    <xf numFmtId="0" fontId="10" fillId="7" borderId="34" xfId="0" applyNumberFormat="1" applyFont="1" applyFill="1" applyBorder="1" applyAlignment="1" applyProtection="1">
      <alignment horizontal="center" vertical="center"/>
    </xf>
    <xf numFmtId="0" fontId="7" fillId="7" borderId="41" xfId="2" applyNumberFormat="1" applyFont="1" applyFill="1" applyBorder="1" applyAlignment="1" applyProtection="1">
      <alignment vertical="center" wrapText="1"/>
    </xf>
    <xf numFmtId="0" fontId="7" fillId="6" borderId="41" xfId="2" applyNumberFormat="1" applyFont="1" applyFill="1" applyBorder="1" applyAlignment="1" applyProtection="1">
      <alignment vertical="center" wrapText="1"/>
      <protection locked="0"/>
    </xf>
    <xf numFmtId="0" fontId="10" fillId="7" borderId="21" xfId="0" applyNumberFormat="1" applyFont="1" applyFill="1" applyBorder="1" applyAlignment="1" applyProtection="1">
      <alignment horizontal="center" vertical="center"/>
    </xf>
    <xf numFmtId="0" fontId="7" fillId="7" borderId="8" xfId="2" applyNumberFormat="1" applyFont="1" applyFill="1" applyBorder="1" applyAlignment="1" applyProtection="1">
      <alignment vertical="center" wrapText="1"/>
    </xf>
    <xf numFmtId="0" fontId="7" fillId="6" borderId="8" xfId="2" applyNumberFormat="1" applyFont="1" applyFill="1" applyBorder="1" applyAlignment="1" applyProtection="1">
      <alignment vertical="center" wrapText="1"/>
      <protection locked="0"/>
    </xf>
    <xf numFmtId="0" fontId="10" fillId="0" borderId="21" xfId="0" applyNumberFormat="1" applyFont="1" applyFill="1" applyBorder="1" applyAlignment="1" applyProtection="1">
      <alignment horizontal="center" vertical="center"/>
    </xf>
    <xf numFmtId="0" fontId="10" fillId="7" borderId="8" xfId="0" applyNumberFormat="1" applyFont="1" applyFill="1" applyBorder="1" applyAlignment="1" applyProtection="1">
      <alignment horizontal="right" vertical="center" wrapText="1"/>
    </xf>
    <xf numFmtId="0" fontId="16" fillId="0" borderId="0" xfId="0" applyFont="1" applyAlignment="1" applyProtection="1">
      <alignment vertical="center"/>
    </xf>
    <xf numFmtId="0" fontId="16" fillId="0" borderId="0" xfId="0" applyFont="1" applyAlignment="1" applyProtection="1">
      <alignment horizontal="left" vertical="center"/>
    </xf>
    <xf numFmtId="0" fontId="19" fillId="0" borderId="0" xfId="0" applyFont="1" applyAlignment="1" applyProtection="1">
      <alignment vertical="center"/>
    </xf>
    <xf numFmtId="0" fontId="19" fillId="0" borderId="0" xfId="0" applyFont="1" applyAlignment="1" applyProtection="1">
      <alignment horizontal="left" vertical="center"/>
    </xf>
    <xf numFmtId="0" fontId="2" fillId="0" borderId="0" xfId="0" applyFont="1" applyProtection="1"/>
    <xf numFmtId="0" fontId="7" fillId="0" borderId="0" xfId="0" applyFont="1" applyFill="1"/>
    <xf numFmtId="0" fontId="0" fillId="0" borderId="0" xfId="0" applyAlignment="1" applyProtection="1">
      <alignment vertical="center"/>
    </xf>
    <xf numFmtId="0" fontId="0" fillId="0" borderId="0" xfId="0" applyAlignment="1" applyProtection="1">
      <alignment horizontal="left" vertical="center"/>
    </xf>
    <xf numFmtId="14" fontId="10" fillId="8" borderId="3" xfId="0" applyNumberFormat="1" applyFont="1" applyFill="1" applyBorder="1" applyAlignment="1" applyProtection="1">
      <alignment horizontal="center" vertical="center"/>
    </xf>
    <xf numFmtId="0" fontId="10" fillId="8" borderId="17" xfId="0" applyNumberFormat="1" applyFont="1" applyFill="1" applyBorder="1" applyAlignment="1" applyProtection="1">
      <alignment horizontal="center" vertical="center"/>
    </xf>
    <xf numFmtId="14" fontId="10" fillId="8" borderId="4" xfId="0" applyNumberFormat="1" applyFont="1" applyFill="1" applyBorder="1" applyAlignment="1" applyProtection="1">
      <alignment vertical="center"/>
    </xf>
    <xf numFmtId="44" fontId="10" fillId="7" borderId="12" xfId="0" applyNumberFormat="1" applyFont="1" applyFill="1" applyBorder="1" applyAlignment="1" applyProtection="1">
      <alignment horizontal="left" vertical="center" wrapText="1"/>
    </xf>
    <xf numFmtId="0" fontId="10" fillId="8" borderId="18" xfId="0" applyNumberFormat="1" applyFont="1" applyFill="1" applyBorder="1" applyAlignment="1" applyProtection="1">
      <alignment horizontal="center" vertical="center"/>
    </xf>
    <xf numFmtId="0" fontId="10" fillId="7" borderId="8"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center"/>
    </xf>
    <xf numFmtId="0" fontId="23" fillId="0" borderId="0" xfId="6"/>
    <xf numFmtId="0" fontId="25" fillId="8" borderId="8" xfId="6" applyFont="1" applyFill="1" applyBorder="1" applyAlignment="1">
      <alignment horizontal="center"/>
    </xf>
    <xf numFmtId="0" fontId="25" fillId="8" borderId="8" xfId="6" applyFont="1" applyFill="1" applyBorder="1"/>
    <xf numFmtId="0" fontId="23" fillId="0" borderId="8" xfId="6" applyBorder="1"/>
    <xf numFmtId="0" fontId="3" fillId="0" borderId="0" xfId="0" applyFont="1" applyFill="1" applyAlignment="1">
      <alignment horizontal="right"/>
    </xf>
    <xf numFmtId="0" fontId="3" fillId="0" borderId="0" xfId="0" quotePrefix="1" applyFont="1" applyFill="1" applyAlignment="1">
      <alignment horizontal="left" indent="1"/>
    </xf>
    <xf numFmtId="0" fontId="0" fillId="0" borderId="32" xfId="0" applyFill="1" applyBorder="1" applyAlignment="1" applyProtection="1">
      <alignment horizontal="center"/>
    </xf>
    <xf numFmtId="0" fontId="7" fillId="7" borderId="8" xfId="0" applyNumberFormat="1" applyFont="1" applyFill="1" applyBorder="1" applyAlignment="1" applyProtection="1">
      <alignment horizontal="left" vertical="center" wrapText="1"/>
    </xf>
    <xf numFmtId="14" fontId="7" fillId="7" borderId="8" xfId="0" applyNumberFormat="1" applyFont="1" applyFill="1" applyBorder="1" applyAlignment="1" applyProtection="1">
      <alignment horizontal="left" vertical="center" wrapText="1"/>
    </xf>
    <xf numFmtId="0" fontId="10" fillId="8" borderId="42" xfId="0" applyNumberFormat="1" applyFont="1" applyFill="1" applyBorder="1" applyAlignment="1" applyProtection="1">
      <alignment horizontal="center" vertical="center"/>
    </xf>
    <xf numFmtId="0" fontId="10" fillId="8" borderId="44" xfId="0" applyNumberFormat="1" applyFont="1" applyFill="1" applyBorder="1" applyAlignment="1" applyProtection="1">
      <alignment horizontal="center" vertical="center"/>
    </xf>
    <xf numFmtId="0" fontId="10" fillId="7" borderId="8"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left" vertical="center" indent="2"/>
    </xf>
    <xf numFmtId="0" fontId="14" fillId="8" borderId="21" xfId="0" applyNumberFormat="1" applyFont="1" applyFill="1" applyBorder="1" applyAlignment="1" applyProtection="1">
      <alignment horizontal="center" vertical="center"/>
    </xf>
    <xf numFmtId="0" fontId="10" fillId="7" borderId="21" xfId="0" applyNumberFormat="1" applyFont="1" applyFill="1" applyBorder="1" applyAlignment="1" applyProtection="1">
      <alignment horizontal="center" vertical="center" wrapText="1"/>
    </xf>
    <xf numFmtId="10" fontId="7" fillId="7" borderId="11" xfId="3" applyNumberFormat="1" applyFont="1" applyFill="1" applyBorder="1" applyAlignment="1" applyProtection="1">
      <alignment horizontal="right" vertical="center" wrapText="1"/>
    </xf>
    <xf numFmtId="0" fontId="7" fillId="6" borderId="9" xfId="0" applyNumberFormat="1" applyFont="1" applyFill="1" applyBorder="1" applyAlignment="1" applyProtection="1">
      <alignment vertical="center"/>
      <protection locked="0"/>
    </xf>
    <xf numFmtId="0" fontId="14" fillId="8" borderId="41" xfId="0" applyNumberFormat="1" applyFont="1" applyFill="1" applyBorder="1" applyAlignment="1" applyProtection="1">
      <alignment horizontal="center" vertical="center"/>
    </xf>
    <xf numFmtId="0" fontId="14" fillId="8" borderId="41" xfId="0" applyFont="1" applyFill="1" applyBorder="1" applyAlignment="1" applyProtection="1">
      <alignment horizontal="center" vertical="center"/>
    </xf>
    <xf numFmtId="0" fontId="14" fillId="8" borderId="8" xfId="0" applyFont="1" applyFill="1" applyBorder="1" applyAlignment="1" applyProtection="1">
      <alignment horizontal="center" vertical="center"/>
    </xf>
    <xf numFmtId="0" fontId="14" fillId="8" borderId="11" xfId="0" applyFont="1" applyFill="1" applyBorder="1" applyAlignment="1" applyProtection="1">
      <alignment horizontal="center" vertical="center"/>
    </xf>
    <xf numFmtId="0" fontId="14" fillId="8" borderId="9" xfId="0" applyNumberFormat="1" applyFont="1" applyFill="1" applyBorder="1" applyAlignment="1" applyProtection="1">
      <alignment horizontal="center" vertical="center"/>
    </xf>
    <xf numFmtId="44" fontId="7" fillId="6" borderId="8" xfId="2" applyFont="1" applyFill="1" applyBorder="1" applyAlignment="1" applyProtection="1">
      <alignment vertical="center"/>
      <protection locked="0"/>
    </xf>
    <xf numFmtId="44" fontId="7" fillId="7" borderId="8" xfId="2" applyFont="1" applyFill="1" applyBorder="1" applyAlignment="1" applyProtection="1">
      <alignment vertical="center" wrapText="1"/>
    </xf>
    <xf numFmtId="0" fontId="10" fillId="8" borderId="21" xfId="0" applyNumberFormat="1" applyFont="1" applyFill="1" applyBorder="1" applyAlignment="1" applyProtection="1">
      <alignment horizontal="center" vertical="center"/>
    </xf>
    <xf numFmtId="0" fontId="10" fillId="8" borderId="8" xfId="0" applyNumberFormat="1" applyFont="1" applyFill="1" applyBorder="1" applyAlignment="1" applyProtection="1">
      <alignment horizontal="left" vertical="center"/>
    </xf>
    <xf numFmtId="0" fontId="10" fillId="8" borderId="8" xfId="0" applyFont="1" applyFill="1" applyBorder="1" applyAlignment="1" applyProtection="1">
      <alignment horizontal="center" vertical="center"/>
    </xf>
    <xf numFmtId="0" fontId="10" fillId="8" borderId="11" xfId="0" applyFont="1" applyFill="1" applyBorder="1" applyAlignment="1" applyProtection="1">
      <alignment horizontal="center" vertical="center"/>
    </xf>
    <xf numFmtId="0" fontId="10" fillId="8" borderId="9" xfId="0" applyNumberFormat="1" applyFont="1" applyFill="1" applyBorder="1" applyAlignment="1" applyProtection="1">
      <alignment horizontal="center" vertical="center"/>
    </xf>
    <xf numFmtId="0" fontId="10" fillId="8" borderId="43" xfId="0" applyNumberFormat="1" applyFont="1" applyFill="1" applyBorder="1" applyAlignment="1" applyProtection="1">
      <alignment horizontal="left" vertical="center"/>
    </xf>
    <xf numFmtId="0" fontId="10" fillId="8" borderId="43" xfId="0" applyFont="1" applyFill="1" applyBorder="1" applyAlignment="1" applyProtection="1">
      <alignment horizontal="center" vertical="center"/>
    </xf>
    <xf numFmtId="0" fontId="10" fillId="8" borderId="17" xfId="0" applyFont="1" applyFill="1" applyBorder="1" applyAlignment="1" applyProtection="1">
      <alignment horizontal="center" vertical="center"/>
    </xf>
    <xf numFmtId="0" fontId="14" fillId="0" borderId="0" xfId="0" applyNumberFormat="1" applyFont="1" applyAlignment="1" applyProtection="1">
      <alignment horizontal="center"/>
    </xf>
    <xf numFmtId="0" fontId="15" fillId="0" borderId="0" xfId="0" applyNumberFormat="1" applyFont="1" applyAlignment="1" applyProtection="1">
      <alignment vertical="center"/>
    </xf>
    <xf numFmtId="0" fontId="15" fillId="0" borderId="0" xfId="0" applyFont="1" applyBorder="1" applyAlignment="1" applyProtection="1">
      <alignment horizontal="left" vertical="center"/>
    </xf>
    <xf numFmtId="0" fontId="15" fillId="0" borderId="0" xfId="0" applyFont="1" applyBorder="1" applyAlignment="1" applyProtection="1">
      <alignment vertical="center"/>
    </xf>
    <xf numFmtId="0" fontId="14" fillId="0" borderId="29" xfId="0" applyNumberFormat="1" applyFont="1" applyBorder="1" applyAlignment="1" applyProtection="1">
      <alignment horizontal="center"/>
    </xf>
    <xf numFmtId="0" fontId="15" fillId="0" borderId="0" xfId="0" applyNumberFormat="1" applyFont="1" applyBorder="1" applyAlignment="1" applyProtection="1">
      <alignment vertical="center"/>
    </xf>
    <xf numFmtId="0" fontId="14" fillId="9" borderId="57" xfId="0" applyNumberFormat="1" applyFont="1" applyFill="1" applyBorder="1" applyAlignment="1" applyProtection="1">
      <alignment horizontal="left"/>
    </xf>
    <xf numFmtId="0" fontId="15" fillId="9" borderId="24" xfId="0" applyNumberFormat="1" applyFont="1" applyFill="1" applyBorder="1" applyAlignment="1" applyProtection="1">
      <alignment vertical="center"/>
    </xf>
    <xf numFmtId="0" fontId="14" fillId="9" borderId="56" xfId="0" applyNumberFormat="1" applyFont="1" applyFill="1" applyBorder="1" applyAlignment="1" applyProtection="1">
      <alignment horizontal="center" vertical="center"/>
    </xf>
    <xf numFmtId="0" fontId="14" fillId="9" borderId="35" xfId="0" applyNumberFormat="1" applyFont="1" applyFill="1" applyBorder="1" applyAlignment="1" applyProtection="1">
      <alignment horizontal="center"/>
    </xf>
    <xf numFmtId="0" fontId="15" fillId="9" borderId="59" xfId="0" applyNumberFormat="1" applyFont="1" applyFill="1" applyBorder="1" applyAlignment="1" applyProtection="1">
      <alignment vertical="center"/>
    </xf>
    <xf numFmtId="0" fontId="14" fillId="9" borderId="41" xfId="0" applyNumberFormat="1" applyFont="1" applyFill="1" applyBorder="1" applyAlignment="1" applyProtection="1">
      <alignment horizontal="center" vertical="center"/>
    </xf>
    <xf numFmtId="0" fontId="14" fillId="7" borderId="61" xfId="0" applyNumberFormat="1" applyFont="1" applyFill="1" applyBorder="1" applyAlignment="1" applyProtection="1">
      <alignment horizontal="left"/>
    </xf>
    <xf numFmtId="0" fontId="15" fillId="7" borderId="0" xfId="0" applyNumberFormat="1" applyFont="1" applyFill="1" applyBorder="1" applyAlignment="1" applyProtection="1">
      <alignment vertical="center"/>
    </xf>
    <xf numFmtId="44" fontId="15" fillId="6" borderId="8" xfId="2" applyFont="1" applyFill="1" applyBorder="1" applyAlignment="1" applyProtection="1">
      <alignment horizontal="left" vertical="center"/>
      <protection locked="0"/>
    </xf>
    <xf numFmtId="44" fontId="15" fillId="6" borderId="8" xfId="2" applyFont="1" applyFill="1" applyBorder="1" applyAlignment="1" applyProtection="1">
      <alignment vertical="center"/>
      <protection locked="0"/>
    </xf>
    <xf numFmtId="10" fontId="7" fillId="7" borderId="8" xfId="3" applyNumberFormat="1" applyFont="1" applyFill="1" applyBorder="1" applyAlignment="1" applyProtection="1">
      <alignment horizontal="right" vertical="center" wrapText="1"/>
    </xf>
    <xf numFmtId="0" fontId="15" fillId="6" borderId="9" xfId="0" applyFont="1" applyFill="1" applyBorder="1" applyProtection="1">
      <protection locked="0"/>
    </xf>
    <xf numFmtId="0" fontId="14" fillId="7" borderId="5" xfId="0" applyNumberFormat="1" applyFont="1" applyFill="1" applyBorder="1" applyAlignment="1" applyProtection="1">
      <alignment horizontal="left"/>
    </xf>
    <xf numFmtId="0" fontId="15" fillId="7" borderId="5" xfId="0" applyNumberFormat="1" applyFont="1" applyFill="1" applyBorder="1" applyAlignment="1" applyProtection="1">
      <alignment vertical="center"/>
    </xf>
    <xf numFmtId="44" fontId="15" fillId="6" borderId="45" xfId="2" applyFont="1" applyFill="1" applyBorder="1" applyAlignment="1" applyProtection="1">
      <alignment horizontal="left" vertical="center"/>
      <protection locked="0"/>
    </xf>
    <xf numFmtId="44" fontId="15" fillId="6" borderId="45" xfId="2" applyFont="1" applyFill="1" applyBorder="1" applyAlignment="1" applyProtection="1">
      <alignment vertical="center"/>
      <protection locked="0"/>
    </xf>
    <xf numFmtId="0" fontId="14" fillId="7" borderId="29" xfId="0" applyNumberFormat="1" applyFont="1" applyFill="1" applyBorder="1" applyAlignment="1" applyProtection="1">
      <alignment horizontal="left"/>
    </xf>
    <xf numFmtId="0" fontId="15" fillId="7" borderId="29" xfId="0" applyNumberFormat="1" applyFont="1" applyFill="1" applyBorder="1" applyAlignment="1" applyProtection="1">
      <alignment vertical="center"/>
    </xf>
    <xf numFmtId="44" fontId="14" fillId="7" borderId="43" xfId="2" applyFont="1" applyFill="1" applyBorder="1" applyAlignment="1" applyProtection="1">
      <alignment horizontal="left" vertical="center"/>
    </xf>
    <xf numFmtId="0" fontId="15" fillId="6" borderId="44" xfId="0" applyFont="1" applyFill="1" applyBorder="1" applyProtection="1">
      <protection locked="0"/>
    </xf>
    <xf numFmtId="0" fontId="15" fillId="6" borderId="9" xfId="0" applyNumberFormat="1" applyFont="1" applyFill="1" applyBorder="1" applyProtection="1">
      <protection locked="0"/>
    </xf>
    <xf numFmtId="0" fontId="14" fillId="7" borderId="0" xfId="0" applyNumberFormat="1" applyFont="1" applyFill="1" applyBorder="1" applyAlignment="1" applyProtection="1">
      <alignment horizontal="left"/>
    </xf>
    <xf numFmtId="0" fontId="15" fillId="6" borderId="44" xfId="0" applyNumberFormat="1" applyFont="1" applyFill="1" applyBorder="1" applyProtection="1">
      <protection locked="0"/>
    </xf>
    <xf numFmtId="0" fontId="14" fillId="9" borderId="46" xfId="0" applyFont="1" applyFill="1" applyBorder="1" applyAlignment="1" applyProtection="1">
      <alignment horizontal="left"/>
    </xf>
    <xf numFmtId="0" fontId="14" fillId="9" borderId="37" xfId="0" applyFont="1" applyFill="1" applyBorder="1" applyAlignment="1" applyProtection="1">
      <alignment horizontal="left"/>
    </xf>
    <xf numFmtId="0" fontId="14" fillId="9" borderId="47" xfId="0" applyFont="1" applyFill="1" applyBorder="1" applyAlignment="1" applyProtection="1">
      <alignment horizontal="left"/>
    </xf>
    <xf numFmtId="0" fontId="14" fillId="0" borderId="0" xfId="0" applyFont="1" applyAlignment="1" applyProtection="1">
      <alignment horizontal="center"/>
    </xf>
    <xf numFmtId="0" fontId="7" fillId="0" borderId="10" xfId="0" applyNumberFormat="1" applyFont="1" applyFill="1" applyBorder="1" applyAlignment="1" applyProtection="1">
      <alignment horizontal="left" vertical="center" wrapText="1"/>
    </xf>
    <xf numFmtId="0" fontId="14" fillId="0" borderId="0" xfId="0" applyFont="1" applyBorder="1" applyAlignment="1" applyProtection="1">
      <alignment horizontal="left" vertical="top" wrapText="1"/>
      <protection locked="0"/>
    </xf>
    <xf numFmtId="0" fontId="12" fillId="8" borderId="3" xfId="0" applyFont="1" applyFill="1" applyBorder="1" applyAlignment="1" applyProtection="1">
      <alignment horizontal="left" vertical="center"/>
    </xf>
    <xf numFmtId="44" fontId="15" fillId="8" borderId="41" xfId="2" applyFont="1" applyFill="1" applyBorder="1" applyAlignment="1" applyProtection="1">
      <alignment horizontal="center" vertical="center"/>
    </xf>
    <xf numFmtId="44" fontId="7" fillId="8" borderId="8" xfId="2" applyFont="1" applyFill="1" applyBorder="1" applyAlignment="1" applyProtection="1">
      <alignment horizontal="left" vertical="center"/>
    </xf>
    <xf numFmtId="0" fontId="15" fillId="9" borderId="26" xfId="0" applyNumberFormat="1" applyFont="1" applyFill="1" applyBorder="1" applyAlignment="1" applyProtection="1">
      <alignment vertical="center"/>
    </xf>
    <xf numFmtId="0" fontId="14" fillId="9" borderId="59" xfId="0" applyNumberFormat="1" applyFont="1" applyFill="1" applyBorder="1" applyAlignment="1" applyProtection="1">
      <alignment horizontal="center" vertical="center"/>
    </xf>
    <xf numFmtId="44" fontId="7" fillId="7" borderId="41" xfId="2" applyFont="1" applyFill="1" applyBorder="1" applyAlignment="1" applyProtection="1">
      <alignment vertical="center" wrapText="1"/>
    </xf>
    <xf numFmtId="44" fontId="10" fillId="7" borderId="41" xfId="2" applyFont="1" applyFill="1" applyBorder="1" applyAlignment="1" applyProtection="1">
      <alignment vertical="center" wrapText="1"/>
    </xf>
    <xf numFmtId="44" fontId="7" fillId="11" borderId="8" xfId="2" applyFont="1" applyFill="1" applyBorder="1" applyAlignment="1" applyProtection="1">
      <alignment horizontal="left" vertical="center" wrapText="1"/>
    </xf>
    <xf numFmtId="0" fontId="10" fillId="10" borderId="54" xfId="0" applyFont="1" applyFill="1" applyBorder="1" applyAlignment="1" applyProtection="1">
      <alignment horizontal="center" vertical="center" wrapText="1"/>
    </xf>
    <xf numFmtId="0" fontId="7" fillId="10" borderId="54" xfId="0" applyFont="1" applyFill="1" applyBorder="1" applyAlignment="1" applyProtection="1">
      <alignment horizontal="center" vertical="center" wrapText="1"/>
    </xf>
    <xf numFmtId="0" fontId="16" fillId="0" borderId="21" xfId="0" applyFont="1" applyBorder="1" applyAlignment="1" applyProtection="1">
      <alignment horizontal="center" vertical="center"/>
    </xf>
    <xf numFmtId="0" fontId="16" fillId="0" borderId="9" xfId="0" applyFont="1" applyBorder="1" applyAlignment="1" applyProtection="1">
      <alignment horizontal="center" vertical="center"/>
    </xf>
    <xf numFmtId="3" fontId="16" fillId="0" borderId="21" xfId="1" applyNumberFormat="1" applyFont="1" applyBorder="1" applyAlignment="1" applyProtection="1">
      <alignment horizontal="center" vertical="center"/>
    </xf>
    <xf numFmtId="165" fontId="16" fillId="0" borderId="9" xfId="3" applyNumberFormat="1"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64" xfId="3" applyNumberFormat="1" applyFont="1" applyBorder="1" applyAlignment="1" applyProtection="1">
      <alignment horizontal="center" vertical="center"/>
    </xf>
    <xf numFmtId="14" fontId="21" fillId="0" borderId="0" xfId="0" applyNumberFormat="1" applyFont="1" applyFill="1" applyAlignment="1">
      <alignment horizontal="left"/>
    </xf>
    <xf numFmtId="44" fontId="7" fillId="6" borderId="41" xfId="2" applyNumberFormat="1" applyFont="1" applyFill="1" applyBorder="1" applyAlignment="1" applyProtection="1">
      <alignment vertical="center" wrapText="1"/>
      <protection locked="0"/>
    </xf>
    <xf numFmtId="44" fontId="7" fillId="6" borderId="41" xfId="2" applyFont="1" applyFill="1" applyBorder="1" applyAlignment="1" applyProtection="1">
      <alignment vertical="center" wrapText="1"/>
      <protection locked="0"/>
    </xf>
    <xf numFmtId="44" fontId="7" fillId="6" borderId="8" xfId="2" applyFont="1" applyFill="1" applyBorder="1" applyAlignment="1" applyProtection="1">
      <alignment horizontal="left" vertical="center" wrapText="1"/>
      <protection locked="0"/>
    </xf>
    <xf numFmtId="44" fontId="10" fillId="7" borderId="43" xfId="2" applyFont="1" applyFill="1" applyBorder="1" applyAlignment="1" applyProtection="1">
      <alignment horizontal="left" vertical="center"/>
    </xf>
    <xf numFmtId="10" fontId="7" fillId="7" borderId="43" xfId="3" applyNumberFormat="1" applyFont="1" applyFill="1" applyBorder="1" applyAlignment="1" applyProtection="1">
      <alignment horizontal="right" vertical="center" wrapText="1"/>
    </xf>
    <xf numFmtId="0" fontId="14" fillId="0" borderId="0" xfId="0" applyFont="1" applyFill="1" applyBorder="1" applyAlignment="1" applyProtection="1">
      <alignment horizontal="left"/>
    </xf>
    <xf numFmtId="166" fontId="7" fillId="7" borderId="8" xfId="1" applyNumberFormat="1" applyFont="1" applyFill="1" applyBorder="1" applyAlignment="1" applyProtection="1">
      <alignment horizontal="right" vertical="center" wrapText="1"/>
    </xf>
    <xf numFmtId="166" fontId="7" fillId="6" borderId="8" xfId="1" applyNumberFormat="1" applyFont="1" applyFill="1" applyBorder="1" applyAlignment="1" applyProtection="1">
      <alignment horizontal="right" vertical="center" wrapText="1"/>
      <protection locked="0"/>
    </xf>
    <xf numFmtId="14" fontId="3" fillId="0" borderId="0" xfId="0" applyNumberFormat="1" applyFont="1" applyAlignment="1" applyProtection="1">
      <alignment horizontal="left" vertical="center"/>
    </xf>
    <xf numFmtId="14" fontId="3" fillId="0" borderId="0" xfId="0" applyNumberFormat="1" applyFont="1" applyFill="1" applyAlignment="1" applyProtection="1">
      <alignment horizontal="left" vertical="center"/>
    </xf>
    <xf numFmtId="0" fontId="14" fillId="8" borderId="34" xfId="0" applyNumberFormat="1" applyFont="1" applyFill="1" applyBorder="1" applyAlignment="1" applyProtection="1">
      <alignment horizontal="center" vertical="center"/>
    </xf>
    <xf numFmtId="0" fontId="14" fillId="8" borderId="1" xfId="0" applyNumberFormat="1" applyFont="1" applyFill="1" applyBorder="1" applyAlignment="1" applyProtection="1">
      <alignment horizontal="center" vertical="center"/>
    </xf>
    <xf numFmtId="0" fontId="14" fillId="8" borderId="24" xfId="0" applyNumberFormat="1" applyFont="1" applyFill="1" applyBorder="1" applyAlignment="1" applyProtection="1">
      <alignment horizontal="center" vertical="center"/>
    </xf>
    <xf numFmtId="165" fontId="10" fillId="5" borderId="7" xfId="0" applyNumberFormat="1" applyFont="1" applyFill="1" applyBorder="1" applyAlignment="1" applyProtection="1">
      <alignment horizontal="right" vertical="center"/>
    </xf>
    <xf numFmtId="165" fontId="10" fillId="5" borderId="7" xfId="3" applyNumberFormat="1" applyFont="1" applyFill="1" applyBorder="1" applyAlignment="1" applyProtection="1">
      <alignment horizontal="right" vertical="center"/>
    </xf>
    <xf numFmtId="0" fontId="3" fillId="0" borderId="0" xfId="0" applyFont="1" applyFill="1" applyAlignment="1">
      <alignment horizontal="left" indent="1"/>
    </xf>
    <xf numFmtId="0" fontId="0" fillId="0" borderId="0" xfId="0" applyFill="1"/>
    <xf numFmtId="49" fontId="3" fillId="0" borderId="0" xfId="0" applyNumberFormat="1" applyFont="1" applyFill="1" applyAlignment="1">
      <alignment horizontal="left" indent="1"/>
    </xf>
    <xf numFmtId="0" fontId="16" fillId="0" borderId="42" xfId="0" applyFont="1" applyBorder="1" applyAlignment="1">
      <alignment horizontal="center" vertical="center"/>
    </xf>
    <xf numFmtId="0" fontId="16" fillId="0" borderId="44" xfId="3" applyNumberFormat="1" applyFont="1" applyBorder="1" applyAlignment="1">
      <alignment horizontal="center" vertical="center"/>
    </xf>
    <xf numFmtId="0" fontId="10" fillId="10" borderId="36" xfId="0" applyFont="1" applyFill="1" applyBorder="1" applyAlignment="1" applyProtection="1">
      <alignment horizontal="center" vertical="center" wrapText="1"/>
    </xf>
    <xf numFmtId="0" fontId="10" fillId="10" borderId="38" xfId="0" applyFont="1" applyFill="1" applyBorder="1" applyAlignment="1" applyProtection="1">
      <alignment horizontal="center" vertical="center" wrapText="1"/>
    </xf>
    <xf numFmtId="0" fontId="10" fillId="0" borderId="5" xfId="0" quotePrefix="1" applyFont="1" applyFill="1" applyBorder="1" applyAlignment="1" applyProtection="1">
      <alignment horizontal="center"/>
    </xf>
    <xf numFmtId="0" fontId="10" fillId="0" borderId="2" xfId="0" applyFont="1" applyFill="1" applyBorder="1" applyAlignment="1" applyProtection="1">
      <alignment horizontal="center"/>
    </xf>
    <xf numFmtId="0" fontId="10" fillId="5" borderId="0" xfId="0" applyFont="1" applyFill="1" applyBorder="1" applyAlignment="1" applyProtection="1">
      <alignment vertical="center"/>
    </xf>
    <xf numFmtId="0" fontId="10" fillId="5" borderId="28" xfId="0" applyFont="1" applyFill="1" applyBorder="1" applyAlignment="1" applyProtection="1">
      <alignment vertical="center"/>
    </xf>
    <xf numFmtId="0" fontId="29" fillId="0" borderId="0" xfId="0" applyNumberFormat="1" applyFont="1" applyAlignment="1" applyProtection="1">
      <alignment horizontal="left"/>
    </xf>
    <xf numFmtId="0" fontId="7" fillId="7" borderId="51" xfId="2" applyNumberFormat="1" applyFont="1" applyFill="1" applyBorder="1" applyAlignment="1" applyProtection="1">
      <alignment vertical="center" wrapText="1"/>
    </xf>
    <xf numFmtId="0" fontId="10" fillId="7" borderId="28" xfId="0" applyNumberFormat="1" applyFont="1" applyFill="1" applyBorder="1" applyAlignment="1" applyProtection="1">
      <alignment horizontal="center" vertical="center"/>
    </xf>
    <xf numFmtId="0" fontId="10" fillId="7" borderId="8" xfId="0" applyNumberFormat="1" applyFont="1" applyFill="1" applyBorder="1" applyAlignment="1" applyProtection="1">
      <alignment horizontal="center" vertical="center"/>
    </xf>
    <xf numFmtId="0" fontId="10" fillId="8" borderId="50" xfId="0" applyNumberFormat="1" applyFont="1" applyFill="1" applyBorder="1" applyAlignment="1" applyProtection="1">
      <alignment horizontal="center" vertical="center"/>
    </xf>
    <xf numFmtId="0" fontId="10" fillId="7" borderId="19" xfId="0" applyNumberFormat="1" applyFont="1" applyFill="1" applyBorder="1" applyAlignment="1" applyProtection="1">
      <alignment horizontal="center" vertical="center"/>
    </xf>
    <xf numFmtId="0" fontId="10" fillId="8" borderId="48" xfId="0" applyNumberFormat="1" applyFont="1" applyFill="1" applyBorder="1" applyAlignment="1" applyProtection="1">
      <alignment horizontal="center" vertical="center"/>
    </xf>
    <xf numFmtId="0" fontId="10" fillId="8" borderId="37" xfId="0" applyNumberFormat="1" applyFont="1" applyFill="1" applyBorder="1" applyAlignment="1" applyProtection="1">
      <alignment horizontal="center" vertical="center"/>
    </xf>
    <xf numFmtId="0" fontId="10" fillId="8" borderId="65" xfId="0" applyNumberFormat="1" applyFont="1" applyFill="1" applyBorder="1" applyAlignment="1" applyProtection="1">
      <alignment horizontal="center" vertical="center"/>
    </xf>
    <xf numFmtId="0" fontId="10" fillId="8" borderId="38" xfId="0" applyNumberFormat="1" applyFont="1" applyFill="1" applyBorder="1" applyAlignment="1" applyProtection="1">
      <alignment horizontal="center" vertical="center"/>
    </xf>
    <xf numFmtId="44" fontId="7" fillId="6" borderId="51" xfId="2" applyNumberFormat="1" applyFont="1" applyFill="1" applyBorder="1" applyAlignment="1" applyProtection="1">
      <alignment vertical="center" wrapText="1"/>
      <protection locked="0"/>
    </xf>
    <xf numFmtId="44" fontId="7" fillId="6" borderId="51" xfId="2" applyFont="1" applyFill="1" applyBorder="1" applyAlignment="1" applyProtection="1">
      <alignment vertical="center" wrapText="1"/>
      <protection locked="0"/>
    </xf>
    <xf numFmtId="0" fontId="10" fillId="7" borderId="23" xfId="0" applyNumberFormat="1" applyFont="1" applyFill="1" applyBorder="1" applyAlignment="1" applyProtection="1">
      <alignment horizontal="center" vertical="center"/>
    </xf>
    <xf numFmtId="0" fontId="10" fillId="7" borderId="54" xfId="2" applyNumberFormat="1" applyFont="1" applyFill="1" applyBorder="1" applyAlignment="1" applyProtection="1">
      <alignment vertical="center" wrapText="1"/>
    </xf>
    <xf numFmtId="44" fontId="7" fillId="7" borderId="51" xfId="2" applyFont="1" applyFill="1" applyBorder="1" applyAlignment="1" applyProtection="1">
      <alignment vertical="center" wrapText="1"/>
    </xf>
    <xf numFmtId="0" fontId="10" fillId="7" borderId="36" xfId="0" applyNumberFormat="1" applyFont="1" applyFill="1" applyBorder="1" applyAlignment="1" applyProtection="1">
      <alignment horizontal="center" vertical="center"/>
    </xf>
    <xf numFmtId="0" fontId="10" fillId="7" borderId="66" xfId="2" applyNumberFormat="1" applyFont="1" applyFill="1" applyBorder="1" applyAlignment="1" applyProtection="1">
      <alignment vertical="center" wrapText="1"/>
    </xf>
    <xf numFmtId="44" fontId="14" fillId="7" borderId="66" xfId="2" applyFont="1" applyFill="1" applyBorder="1" applyAlignment="1" applyProtection="1">
      <alignment horizontal="left" vertical="center"/>
    </xf>
    <xf numFmtId="0" fontId="10" fillId="7" borderId="45" xfId="0" applyNumberFormat="1" applyFont="1" applyFill="1" applyBorder="1" applyAlignment="1" applyProtection="1">
      <alignment horizontal="center" vertical="center"/>
    </xf>
    <xf numFmtId="0" fontId="7" fillId="6" borderId="45" xfId="2" applyNumberFormat="1" applyFont="1" applyFill="1" applyBorder="1" applyAlignment="1" applyProtection="1">
      <alignment vertical="center" wrapText="1"/>
      <protection locked="0"/>
    </xf>
    <xf numFmtId="44" fontId="14" fillId="7" borderId="15" xfId="2" applyFont="1" applyFill="1" applyBorder="1" applyAlignment="1" applyProtection="1">
      <alignment horizontal="left" vertical="center"/>
    </xf>
    <xf numFmtId="0" fontId="10" fillId="7" borderId="46" xfId="0" applyNumberFormat="1" applyFont="1" applyFill="1" applyBorder="1" applyAlignment="1" applyProtection="1">
      <alignment horizontal="center" vertical="center"/>
    </xf>
    <xf numFmtId="0" fontId="10" fillId="8" borderId="48" xfId="0" applyNumberFormat="1" applyFont="1" applyFill="1" applyBorder="1" applyAlignment="1" applyProtection="1">
      <alignment horizontal="center" vertical="center" wrapText="1"/>
    </xf>
    <xf numFmtId="0" fontId="0" fillId="0" borderId="0" xfId="0" applyFont="1"/>
    <xf numFmtId="0" fontId="10" fillId="0" borderId="1" xfId="0" quotePrefix="1" applyFont="1" applyFill="1" applyBorder="1" applyAlignment="1" applyProtection="1">
      <alignment horizontal="center" vertical="center"/>
    </xf>
    <xf numFmtId="42" fontId="11" fillId="4" borderId="7" xfId="0" applyNumberFormat="1" applyFont="1" applyFill="1" applyBorder="1" applyAlignment="1" applyProtection="1">
      <alignment vertical="center"/>
    </xf>
    <xf numFmtId="164" fontId="0" fillId="4" borderId="7" xfId="0" applyNumberFormat="1" applyFill="1" applyBorder="1" applyAlignment="1" applyProtection="1">
      <alignment vertical="center"/>
    </xf>
    <xf numFmtId="44" fontId="7" fillId="7" borderId="40" xfId="2" applyFont="1" applyFill="1" applyBorder="1" applyAlignment="1" applyProtection="1">
      <alignment vertical="center" wrapText="1"/>
    </xf>
    <xf numFmtId="44" fontId="7" fillId="6" borderId="20" xfId="2" applyNumberFormat="1" applyFont="1" applyFill="1" applyBorder="1" applyAlignment="1" applyProtection="1">
      <alignment vertical="center" wrapText="1"/>
      <protection locked="0"/>
    </xf>
    <xf numFmtId="44" fontId="7" fillId="6" borderId="7" xfId="2" applyNumberFormat="1" applyFont="1" applyFill="1" applyBorder="1" applyAlignment="1" applyProtection="1">
      <alignment vertical="center" wrapText="1"/>
      <protection locked="0"/>
    </xf>
    <xf numFmtId="0" fontId="7" fillId="12" borderId="20" xfId="2" applyNumberFormat="1" applyFont="1" applyFill="1" applyBorder="1" applyAlignment="1" applyProtection="1">
      <alignment vertical="center" wrapText="1"/>
    </xf>
    <xf numFmtId="0" fontId="7" fillId="12" borderId="64" xfId="2" applyNumberFormat="1" applyFont="1" applyFill="1" applyBorder="1" applyAlignment="1" applyProtection="1">
      <alignment vertical="center" wrapText="1"/>
    </xf>
    <xf numFmtId="44" fontId="7" fillId="7" borderId="9" xfId="2" applyFont="1" applyFill="1" applyBorder="1" applyAlignment="1" applyProtection="1">
      <alignment vertical="center" wrapText="1"/>
    </xf>
    <xf numFmtId="44" fontId="7" fillId="7" borderId="44" xfId="2" applyFont="1" applyFill="1" applyBorder="1" applyAlignment="1" applyProtection="1">
      <alignment vertical="center" wrapText="1"/>
    </xf>
    <xf numFmtId="166" fontId="7" fillId="6" borderId="38" xfId="1" applyNumberFormat="1" applyFont="1" applyFill="1" applyBorder="1" applyAlignment="1" applyProtection="1">
      <alignment vertical="center"/>
      <protection locked="0"/>
    </xf>
    <xf numFmtId="44" fontId="14" fillId="7" borderId="41" xfId="2" applyFont="1" applyFill="1" applyBorder="1" applyAlignment="1" applyProtection="1">
      <alignment horizontal="left" vertical="center"/>
    </xf>
    <xf numFmtId="44" fontId="14" fillId="7" borderId="56" xfId="2" applyFont="1" applyFill="1" applyBorder="1" applyAlignment="1" applyProtection="1">
      <alignment horizontal="left" vertical="center"/>
    </xf>
    <xf numFmtId="44" fontId="14" fillId="7" borderId="45" xfId="2" applyFont="1" applyFill="1" applyBorder="1" applyAlignment="1" applyProtection="1">
      <alignment horizontal="left" vertical="center"/>
    </xf>
    <xf numFmtId="44" fontId="14" fillId="7" borderId="8" xfId="2" applyFont="1" applyFill="1" applyBorder="1" applyAlignment="1" applyProtection="1">
      <alignment horizontal="left" vertical="center"/>
    </xf>
    <xf numFmtId="0" fontId="10" fillId="8" borderId="67" xfId="0" applyNumberFormat="1" applyFont="1" applyFill="1" applyBorder="1" applyAlignment="1" applyProtection="1">
      <alignment horizontal="center" vertical="center"/>
    </xf>
    <xf numFmtId="44" fontId="14" fillId="7" borderId="65" xfId="2" applyFont="1" applyFill="1" applyBorder="1" applyAlignment="1" applyProtection="1">
      <alignment horizontal="left" vertical="center"/>
    </xf>
    <xf numFmtId="0" fontId="10" fillId="7" borderId="69" xfId="2" applyNumberFormat="1" applyFont="1" applyFill="1" applyBorder="1" applyAlignment="1" applyProtection="1">
      <alignment horizontal="right" vertical="center"/>
    </xf>
    <xf numFmtId="0" fontId="10" fillId="8" borderId="37" xfId="0" applyNumberFormat="1" applyFont="1" applyFill="1" applyBorder="1" applyAlignment="1" applyProtection="1">
      <alignment horizontal="center" vertical="center"/>
    </xf>
    <xf numFmtId="0" fontId="7" fillId="7" borderId="43" xfId="2" applyNumberFormat="1" applyFont="1" applyFill="1" applyBorder="1" applyAlignment="1" applyProtection="1">
      <alignment vertical="center" wrapText="1"/>
    </xf>
    <xf numFmtId="44" fontId="7" fillId="6" borderId="43" xfId="2" applyNumberFormat="1" applyFont="1" applyFill="1" applyBorder="1" applyAlignment="1" applyProtection="1">
      <alignment vertical="center" wrapText="1"/>
      <protection locked="0"/>
    </xf>
    <xf numFmtId="44" fontId="7" fillId="6" borderId="43" xfId="2" applyFont="1" applyFill="1" applyBorder="1" applyAlignment="1" applyProtection="1">
      <alignment vertical="center" wrapText="1"/>
      <protection locked="0"/>
    </xf>
    <xf numFmtId="44" fontId="7" fillId="7" borderId="43" xfId="2" applyFont="1" applyFill="1" applyBorder="1" applyAlignment="1" applyProtection="1">
      <alignment vertical="center" wrapText="1"/>
    </xf>
    <xf numFmtId="0" fontId="10" fillId="8" borderId="70" xfId="0" applyNumberFormat="1" applyFont="1" applyFill="1" applyBorder="1" applyAlignment="1" applyProtection="1">
      <alignment horizontal="center" vertical="center"/>
    </xf>
    <xf numFmtId="0" fontId="10" fillId="8" borderId="26" xfId="0" applyNumberFormat="1" applyFont="1" applyFill="1" applyBorder="1" applyAlignment="1" applyProtection="1">
      <alignment horizontal="center" vertical="center"/>
    </xf>
    <xf numFmtId="0" fontId="10" fillId="8" borderId="32" xfId="0" applyNumberFormat="1" applyFont="1" applyFill="1" applyBorder="1" applyAlignment="1" applyProtection="1">
      <alignment horizontal="left" vertical="center"/>
    </xf>
    <xf numFmtId="0" fontId="20" fillId="0" borderId="11" xfId="0" applyFont="1" applyFill="1" applyBorder="1" applyAlignment="1">
      <alignment horizontal="left"/>
    </xf>
    <xf numFmtId="0" fontId="31" fillId="0" borderId="49" xfId="0" applyFont="1" applyFill="1" applyBorder="1" applyAlignment="1">
      <alignment horizontal="left"/>
    </xf>
    <xf numFmtId="0" fontId="32" fillId="0" borderId="5" xfId="0" applyFont="1" applyFill="1" applyBorder="1" applyAlignment="1" applyProtection="1">
      <alignment horizontal="center"/>
    </xf>
    <xf numFmtId="0" fontId="32" fillId="0" borderId="53" xfId="0" applyFont="1" applyFill="1" applyBorder="1" applyAlignment="1" applyProtection="1">
      <alignment horizontal="center"/>
    </xf>
    <xf numFmtId="0" fontId="32" fillId="0" borderId="5" xfId="0" applyFont="1" applyFill="1" applyBorder="1" applyAlignment="1" applyProtection="1">
      <alignment horizontal="center" vertical="center"/>
    </xf>
    <xf numFmtId="0" fontId="7" fillId="0" borderId="13" xfId="0" applyFont="1" applyFill="1" applyBorder="1" applyAlignment="1" applyProtection="1">
      <alignment vertical="center" wrapText="1"/>
    </xf>
    <xf numFmtId="0" fontId="7" fillId="0" borderId="35" xfId="0" applyFont="1" applyFill="1" applyBorder="1" applyAlignment="1" applyProtection="1">
      <alignment vertical="center" wrapText="1"/>
    </xf>
    <xf numFmtId="0" fontId="10" fillId="0" borderId="19" xfId="0" applyFont="1" applyFill="1" applyBorder="1" applyAlignment="1" applyProtection="1">
      <alignment horizontal="center"/>
    </xf>
    <xf numFmtId="0" fontId="7" fillId="0" borderId="0" xfId="0" applyFont="1" applyFill="1" applyBorder="1" applyAlignment="1" applyProtection="1">
      <alignment horizontal="center" vertical="center" wrapText="1"/>
    </xf>
    <xf numFmtId="0" fontId="10" fillId="5" borderId="29" xfId="0" applyFont="1" applyFill="1" applyBorder="1" applyAlignment="1" applyProtection="1">
      <alignment vertical="center"/>
    </xf>
    <xf numFmtId="0" fontId="10" fillId="5" borderId="30" xfId="0" applyFont="1" applyFill="1" applyBorder="1" applyAlignment="1" applyProtection="1">
      <alignment vertical="center"/>
    </xf>
    <xf numFmtId="0" fontId="12" fillId="2" borderId="11" xfId="0" applyFont="1" applyFill="1" applyBorder="1" applyAlignment="1" applyProtection="1">
      <alignment vertical="center"/>
    </xf>
    <xf numFmtId="0" fontId="12" fillId="2" borderId="49" xfId="0" applyFont="1" applyFill="1" applyBorder="1" applyAlignment="1" applyProtection="1">
      <alignment vertical="center"/>
    </xf>
    <xf numFmtId="0" fontId="7" fillId="2" borderId="11" xfId="0" applyFont="1" applyFill="1" applyBorder="1" applyAlignment="1" applyProtection="1">
      <alignment vertical="center" wrapText="1"/>
    </xf>
    <xf numFmtId="0" fontId="7" fillId="2" borderId="49" xfId="0" applyFont="1" applyFill="1" applyBorder="1" applyAlignment="1" applyProtection="1">
      <alignment vertical="center" wrapText="1"/>
    </xf>
    <xf numFmtId="0" fontId="7" fillId="0" borderId="11" xfId="0" applyFont="1" applyFill="1" applyBorder="1" applyAlignment="1" applyProtection="1">
      <alignment vertical="center" wrapText="1"/>
    </xf>
    <xf numFmtId="0" fontId="7" fillId="0" borderId="49" xfId="0" applyFont="1" applyFill="1" applyBorder="1" applyAlignment="1" applyProtection="1">
      <alignment vertical="center" wrapText="1"/>
    </xf>
    <xf numFmtId="0" fontId="10" fillId="0" borderId="11" xfId="0" applyFont="1" applyFill="1" applyBorder="1" applyAlignment="1" applyProtection="1">
      <alignment vertical="center" wrapText="1"/>
    </xf>
    <xf numFmtId="0" fontId="10" fillId="0" borderId="49" xfId="0" applyFont="1" applyFill="1" applyBorder="1" applyAlignment="1" applyProtection="1">
      <alignment vertical="center" wrapText="1"/>
    </xf>
    <xf numFmtId="0" fontId="16" fillId="2" borderId="11" xfId="0" applyFont="1" applyFill="1" applyBorder="1" applyAlignment="1" applyProtection="1">
      <alignment vertical="center" wrapText="1"/>
    </xf>
    <xf numFmtId="0" fontId="16" fillId="2" borderId="49"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0" borderId="50" xfId="0" applyFont="1" applyFill="1" applyBorder="1" applyAlignment="1" applyProtection="1">
      <alignment vertical="center"/>
    </xf>
    <xf numFmtId="0" fontId="10" fillId="5" borderId="25" xfId="0" applyFont="1" applyFill="1" applyBorder="1" applyAlignment="1" applyProtection="1">
      <alignment vertical="center"/>
    </xf>
    <xf numFmtId="0" fontId="10" fillId="5" borderId="26" xfId="0" applyFont="1" applyFill="1" applyBorder="1" applyAlignment="1" applyProtection="1">
      <alignment vertical="center"/>
    </xf>
    <xf numFmtId="0" fontId="7" fillId="5" borderId="0" xfId="0" applyFont="1" applyFill="1" applyBorder="1" applyAlignment="1" applyProtection="1">
      <alignment vertical="center"/>
    </xf>
    <xf numFmtId="0" fontId="7" fillId="5" borderId="28" xfId="0" applyFont="1" applyFill="1" applyBorder="1" applyAlignment="1" applyProtection="1">
      <alignment vertical="center"/>
    </xf>
    <xf numFmtId="0" fontId="7" fillId="0" borderId="11" xfId="0" applyFont="1" applyFill="1" applyBorder="1" applyAlignment="1">
      <alignment vertical="center"/>
    </xf>
    <xf numFmtId="0" fontId="7" fillId="0" borderId="49" xfId="0" applyFont="1" applyFill="1" applyBorder="1" applyAlignment="1">
      <alignment vertical="center"/>
    </xf>
    <xf numFmtId="0" fontId="10" fillId="0" borderId="11" xfId="0" applyFont="1" applyFill="1" applyBorder="1" applyAlignment="1" applyProtection="1">
      <alignment horizontal="left" vertical="center"/>
    </xf>
    <xf numFmtId="0" fontId="10" fillId="0" borderId="49" xfId="0" applyFont="1" applyFill="1" applyBorder="1" applyAlignment="1" applyProtection="1">
      <alignment horizontal="lef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0" borderId="13" xfId="0" applyFont="1" applyFill="1" applyBorder="1" applyAlignment="1" applyProtection="1">
      <alignment horizontal="left" vertical="center" wrapText="1"/>
    </xf>
    <xf numFmtId="0" fontId="7" fillId="0" borderId="35"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xf>
    <xf numFmtId="0" fontId="10" fillId="0" borderId="52" xfId="0" applyFont="1" applyFill="1" applyBorder="1" applyAlignment="1" applyProtection="1">
      <alignment horizontal="left" vertical="center"/>
    </xf>
    <xf numFmtId="0" fontId="7" fillId="0" borderId="13" xfId="0" applyFont="1" applyFill="1" applyBorder="1" applyAlignment="1" applyProtection="1">
      <alignment vertical="center" wrapText="1"/>
    </xf>
    <xf numFmtId="0" fontId="7" fillId="0" borderId="35" xfId="0" applyFont="1" applyFill="1" applyBorder="1" applyAlignment="1" applyProtection="1">
      <alignment vertical="center" wrapText="1"/>
    </xf>
    <xf numFmtId="0" fontId="17" fillId="0" borderId="39" xfId="0" applyFont="1" applyFill="1" applyBorder="1" applyAlignment="1">
      <alignment vertical="center" wrapText="1"/>
    </xf>
    <xf numFmtId="0" fontId="17" fillId="0" borderId="3" xfId="0" applyFont="1" applyFill="1" applyBorder="1" applyAlignment="1">
      <alignment vertical="center" wrapText="1"/>
    </xf>
    <xf numFmtId="0" fontId="20" fillId="0" borderId="11" xfId="0" applyFont="1" applyFill="1" applyBorder="1" applyAlignment="1">
      <alignment horizontal="left" wrapText="1"/>
    </xf>
    <xf numFmtId="0" fontId="20" fillId="0" borderId="49" xfId="0" applyFont="1" applyFill="1" applyBorder="1" applyAlignment="1">
      <alignment horizontal="left" wrapText="1"/>
    </xf>
    <xf numFmtId="0" fontId="31" fillId="0" borderId="17" xfId="0" applyFont="1" applyFill="1" applyBorder="1" applyAlignment="1">
      <alignment horizontal="left"/>
    </xf>
    <xf numFmtId="0" fontId="31" fillId="0" borderId="50" xfId="0" applyFont="1" applyFill="1" applyBorder="1" applyAlignment="1">
      <alignment horizontal="left"/>
    </xf>
    <xf numFmtId="0" fontId="10" fillId="0" borderId="3" xfId="0" applyFont="1" applyFill="1" applyBorder="1" applyAlignment="1" applyProtection="1">
      <alignment vertical="center" wrapText="1"/>
    </xf>
    <xf numFmtId="0" fontId="10" fillId="0" borderId="33" xfId="0" applyFont="1" applyFill="1" applyBorder="1" applyAlignment="1" applyProtection="1">
      <alignment vertical="center" wrapText="1"/>
    </xf>
    <xf numFmtId="0" fontId="7" fillId="2" borderId="8" xfId="0" applyFont="1" applyFill="1" applyBorder="1" applyAlignment="1">
      <alignment vertical="center"/>
    </xf>
    <xf numFmtId="0" fontId="7" fillId="2" borderId="11" xfId="0" applyFont="1" applyFill="1" applyBorder="1" applyAlignment="1">
      <alignment vertical="center"/>
    </xf>
    <xf numFmtId="0" fontId="7" fillId="0" borderId="8" xfId="0" applyFont="1" applyFill="1" applyBorder="1" applyAlignment="1">
      <alignment vertical="center"/>
    </xf>
    <xf numFmtId="0" fontId="7" fillId="0" borderId="13" xfId="0" applyFont="1" applyFill="1" applyBorder="1" applyAlignment="1">
      <alignment vertical="center"/>
    </xf>
    <xf numFmtId="0" fontId="7" fillId="0" borderId="35" xfId="0" applyFont="1" applyFill="1" applyBorder="1" applyAlignment="1">
      <alignment vertical="center"/>
    </xf>
    <xf numFmtId="0" fontId="10" fillId="0" borderId="11" xfId="0" applyFont="1" applyFill="1" applyBorder="1" applyAlignment="1">
      <alignment vertical="center"/>
    </xf>
    <xf numFmtId="0" fontId="10" fillId="0" borderId="49" xfId="0" applyFont="1" applyFill="1" applyBorder="1" applyAlignment="1">
      <alignment vertical="center"/>
    </xf>
    <xf numFmtId="0" fontId="12" fillId="0" borderId="6" xfId="0" applyFont="1" applyFill="1" applyBorder="1" applyAlignment="1">
      <alignment vertical="center" wrapText="1"/>
    </xf>
    <xf numFmtId="0" fontId="12" fillId="0" borderId="52" xfId="0" applyFont="1" applyFill="1" applyBorder="1" applyAlignment="1">
      <alignment vertical="center" wrapText="1"/>
    </xf>
    <xf numFmtId="0" fontId="22" fillId="0" borderId="0" xfId="0" applyFont="1" applyAlignment="1">
      <alignment horizontal="center" vertical="center"/>
    </xf>
    <xf numFmtId="0" fontId="10" fillId="0" borderId="3" xfId="0" quotePrefix="1" applyFont="1" applyFill="1" applyBorder="1" applyAlignment="1" applyProtection="1">
      <alignment horizontal="left" vertical="center"/>
    </xf>
    <xf numFmtId="0" fontId="10" fillId="0" borderId="33" xfId="0" quotePrefix="1" applyFont="1" applyFill="1" applyBorder="1" applyAlignment="1" applyProtection="1">
      <alignment horizontal="left" vertical="center"/>
    </xf>
    <xf numFmtId="0" fontId="12" fillId="2" borderId="6" xfId="0" quotePrefix="1" applyFont="1" applyFill="1" applyBorder="1" applyAlignment="1" applyProtection="1">
      <alignment horizontal="left" vertical="center"/>
    </xf>
    <xf numFmtId="0" fontId="12" fillId="2" borderId="52" xfId="0" quotePrefix="1" applyFont="1" applyFill="1" applyBorder="1" applyAlignment="1" applyProtection="1">
      <alignment horizontal="left" vertical="center"/>
    </xf>
    <xf numFmtId="0" fontId="10" fillId="0" borderId="12"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7" fillId="0" borderId="60" xfId="0" applyFont="1" applyFill="1" applyBorder="1" applyAlignment="1" applyProtection="1">
      <alignment vertical="center" wrapText="1"/>
    </xf>
    <xf numFmtId="49" fontId="0" fillId="6" borderId="8" xfId="0" applyNumberFormat="1" applyFill="1" applyBorder="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49" fontId="0" fillId="6" borderId="43" xfId="0" applyNumberFormat="1" applyFill="1" applyBorder="1" applyAlignment="1" applyProtection="1">
      <alignment horizontal="left" vertical="top" wrapText="1"/>
      <protection locked="0"/>
    </xf>
    <xf numFmtId="0" fontId="7" fillId="6" borderId="43" xfId="0" applyFont="1" applyFill="1" applyBorder="1" applyAlignment="1" applyProtection="1">
      <alignment horizontal="left" vertical="top" wrapText="1"/>
      <protection locked="0"/>
    </xf>
    <xf numFmtId="0" fontId="7" fillId="6" borderId="44" xfId="0" applyFont="1" applyFill="1" applyBorder="1" applyAlignment="1" applyProtection="1">
      <alignment horizontal="left" vertical="top" wrapText="1"/>
      <protection locked="0"/>
    </xf>
    <xf numFmtId="0" fontId="10" fillId="7" borderId="8" xfId="5" applyFont="1" applyFill="1" applyBorder="1" applyAlignment="1">
      <alignment horizontal="center" wrapText="1"/>
    </xf>
    <xf numFmtId="49" fontId="7" fillId="7" borderId="8" xfId="5" applyNumberFormat="1" applyFont="1" applyFill="1" applyBorder="1" applyAlignment="1">
      <alignment horizontal="left" wrapText="1"/>
    </xf>
    <xf numFmtId="0" fontId="19" fillId="7" borderId="8" xfId="0" applyFont="1" applyFill="1" applyBorder="1" applyAlignment="1">
      <alignment horizontal="center"/>
    </xf>
    <xf numFmtId="14" fontId="7" fillId="7" borderId="8" xfId="5" applyNumberFormat="1" applyFont="1" applyFill="1" applyBorder="1" applyAlignment="1">
      <alignment horizontal="left" wrapText="1"/>
    </xf>
    <xf numFmtId="0" fontId="7" fillId="7" borderId="8" xfId="5" applyNumberFormat="1" applyFont="1" applyFill="1" applyBorder="1" applyAlignment="1">
      <alignment horizontal="left" wrapText="1"/>
    </xf>
    <xf numFmtId="49" fontId="16" fillId="7" borderId="8" xfId="0" applyNumberFormat="1" applyFont="1" applyFill="1" applyBorder="1" applyAlignment="1">
      <alignment horizontal="left"/>
    </xf>
    <xf numFmtId="0" fontId="10" fillId="8" borderId="46" xfId="0" applyFont="1" applyFill="1" applyBorder="1" applyAlignment="1" applyProtection="1">
      <alignment horizontal="center" vertical="center"/>
    </xf>
    <xf numFmtId="0" fontId="10" fillId="8" borderId="37" xfId="0" applyFont="1" applyFill="1" applyBorder="1" applyAlignment="1" applyProtection="1">
      <alignment horizontal="center" vertical="center"/>
    </xf>
    <xf numFmtId="0" fontId="10" fillId="8" borderId="47" xfId="0" applyFont="1" applyFill="1" applyBorder="1" applyAlignment="1" applyProtection="1">
      <alignment horizontal="center" vertical="center"/>
    </xf>
    <xf numFmtId="49" fontId="0" fillId="6" borderId="39" xfId="0" applyNumberFormat="1" applyFill="1" applyBorder="1" applyAlignment="1" applyProtection="1">
      <alignment horizontal="left" vertical="top" wrapText="1"/>
      <protection locked="0"/>
    </xf>
    <xf numFmtId="0" fontId="7" fillId="6" borderId="39" xfId="0" applyFont="1" applyFill="1" applyBorder="1" applyAlignment="1" applyProtection="1">
      <alignment horizontal="left" vertical="top" wrapText="1"/>
      <protection locked="0"/>
    </xf>
    <xf numFmtId="0" fontId="7" fillId="6" borderId="40" xfId="0" applyFont="1" applyFill="1" applyBorder="1" applyAlignment="1" applyProtection="1">
      <alignment horizontal="left" vertical="top" wrapText="1"/>
      <protection locked="0"/>
    </xf>
    <xf numFmtId="0" fontId="10" fillId="7" borderId="8" xfId="0" applyNumberFormat="1" applyFont="1" applyFill="1" applyBorder="1" applyAlignment="1" applyProtection="1">
      <alignment horizontal="center" vertical="center" wrapText="1"/>
    </xf>
    <xf numFmtId="0" fontId="7" fillId="6" borderId="8" xfId="2" applyNumberFormat="1" applyFont="1" applyFill="1" applyBorder="1" applyAlignment="1" applyProtection="1">
      <alignment horizontal="left" vertical="center" wrapText="1"/>
      <protection locked="0"/>
    </xf>
    <xf numFmtId="49" fontId="16" fillId="7" borderId="11" xfId="0" applyNumberFormat="1" applyFont="1" applyFill="1" applyBorder="1" applyAlignment="1">
      <alignment horizontal="left"/>
    </xf>
    <xf numFmtId="49" fontId="16" fillId="7" borderId="49" xfId="0" applyNumberFormat="1" applyFont="1" applyFill="1" applyBorder="1" applyAlignment="1">
      <alignment horizontal="left"/>
    </xf>
    <xf numFmtId="49" fontId="16" fillId="7" borderId="55" xfId="0" applyNumberFormat="1" applyFont="1" applyFill="1" applyBorder="1" applyAlignment="1">
      <alignment horizontal="left"/>
    </xf>
    <xf numFmtId="14" fontId="10" fillId="8" borderId="2" xfId="0" applyNumberFormat="1" applyFont="1" applyFill="1" applyBorder="1" applyAlignment="1" applyProtection="1">
      <alignment horizontal="center" vertical="center"/>
    </xf>
    <xf numFmtId="14" fontId="10" fillId="8" borderId="39" xfId="0" applyNumberFormat="1" applyFont="1" applyFill="1" applyBorder="1" applyAlignment="1" applyProtection="1">
      <alignment horizontal="center" vertical="center"/>
    </xf>
    <xf numFmtId="14" fontId="10" fillId="8" borderId="40" xfId="0" applyNumberFormat="1" applyFont="1" applyFill="1" applyBorder="1" applyAlignment="1" applyProtection="1">
      <alignment horizontal="center" vertical="center"/>
    </xf>
    <xf numFmtId="0" fontId="10" fillId="8" borderId="32" xfId="0" applyNumberFormat="1" applyFont="1" applyFill="1" applyBorder="1" applyAlignment="1" applyProtection="1">
      <alignment horizontal="center" vertical="center"/>
    </xf>
    <xf numFmtId="0" fontId="10" fillId="8" borderId="33" xfId="0" applyNumberFormat="1" applyFont="1" applyFill="1" applyBorder="1" applyAlignment="1" applyProtection="1">
      <alignment horizontal="center" vertical="center"/>
    </xf>
    <xf numFmtId="0" fontId="10" fillId="8" borderId="4" xfId="0" applyNumberFormat="1" applyFont="1" applyFill="1" applyBorder="1" applyAlignment="1" applyProtection="1">
      <alignment horizontal="center" vertical="center"/>
    </xf>
    <xf numFmtId="0" fontId="7" fillId="6" borderId="17" xfId="2" applyNumberFormat="1" applyFont="1" applyFill="1" applyBorder="1" applyAlignment="1" applyProtection="1">
      <alignment horizontal="left" vertical="center" wrapText="1"/>
      <protection locked="0"/>
    </xf>
    <xf numFmtId="0" fontId="7" fillId="6" borderId="50" xfId="2" applyNumberFormat="1" applyFont="1" applyFill="1" applyBorder="1" applyAlignment="1" applyProtection="1">
      <alignment horizontal="left" vertical="center" wrapText="1"/>
      <protection locked="0"/>
    </xf>
    <xf numFmtId="0" fontId="7" fillId="6" borderId="18" xfId="2" applyNumberFormat="1" applyFont="1" applyFill="1" applyBorder="1" applyAlignment="1" applyProtection="1">
      <alignment horizontal="left" vertical="center" wrapText="1"/>
      <protection locked="0"/>
    </xf>
    <xf numFmtId="44" fontId="10" fillId="7" borderId="21" xfId="0" applyNumberFormat="1" applyFont="1" applyFill="1" applyBorder="1" applyAlignment="1" applyProtection="1">
      <alignment horizontal="center" vertical="center" wrapText="1"/>
    </xf>
    <xf numFmtId="44" fontId="10" fillId="7" borderId="8" xfId="0" applyNumberFormat="1" applyFont="1" applyFill="1" applyBorder="1" applyAlignment="1" applyProtection="1">
      <alignment horizontal="center" vertical="center" wrapText="1"/>
    </xf>
    <xf numFmtId="44" fontId="10" fillId="7" borderId="9" xfId="0" applyNumberFormat="1" applyFont="1" applyFill="1" applyBorder="1" applyAlignment="1" applyProtection="1">
      <alignment horizontal="center" vertical="center" wrapText="1"/>
    </xf>
    <xf numFmtId="0" fontId="10" fillId="8" borderId="42" xfId="0" applyNumberFormat="1" applyFont="1" applyFill="1" applyBorder="1" applyAlignment="1" applyProtection="1">
      <alignment horizontal="center" vertical="center"/>
    </xf>
    <xf numFmtId="0" fontId="10" fillId="8" borderId="43" xfId="0" applyNumberFormat="1" applyFont="1" applyFill="1" applyBorder="1" applyAlignment="1" applyProtection="1">
      <alignment horizontal="center" vertical="center"/>
    </xf>
    <xf numFmtId="0" fontId="10" fillId="8" borderId="44" xfId="0" applyNumberFormat="1" applyFont="1" applyFill="1" applyBorder="1" applyAlignment="1" applyProtection="1">
      <alignment horizontal="center" vertical="center"/>
    </xf>
    <xf numFmtId="0" fontId="7" fillId="6" borderId="41" xfId="2" applyNumberFormat="1" applyFont="1" applyFill="1" applyBorder="1" applyAlignment="1" applyProtection="1">
      <alignment horizontal="left" vertical="center" wrapText="1"/>
      <protection locked="0"/>
    </xf>
    <xf numFmtId="0" fontId="10" fillId="8" borderId="46" xfId="0" applyNumberFormat="1" applyFont="1" applyFill="1" applyBorder="1" applyAlignment="1" applyProtection="1">
      <alignment horizontal="center" vertical="center"/>
    </xf>
    <xf numFmtId="0" fontId="10" fillId="8" borderId="37" xfId="0" applyNumberFormat="1" applyFont="1" applyFill="1" applyBorder="1" applyAlignment="1" applyProtection="1">
      <alignment horizontal="center" vertical="center"/>
    </xf>
    <xf numFmtId="0" fontId="10" fillId="8" borderId="47" xfId="0" applyNumberFormat="1" applyFont="1" applyFill="1" applyBorder="1" applyAlignment="1" applyProtection="1">
      <alignment horizontal="center" vertical="center"/>
    </xf>
    <xf numFmtId="0" fontId="10" fillId="8" borderId="46" xfId="0" applyNumberFormat="1" applyFont="1" applyFill="1" applyBorder="1" applyAlignment="1" applyProtection="1">
      <alignment horizontal="left" vertical="center"/>
    </xf>
    <xf numFmtId="0" fontId="10" fillId="8" borderId="37" xfId="0" applyNumberFormat="1" applyFont="1" applyFill="1" applyBorder="1" applyAlignment="1" applyProtection="1">
      <alignment horizontal="left" vertical="center"/>
    </xf>
    <xf numFmtId="0" fontId="10" fillId="8" borderId="47" xfId="0" applyNumberFormat="1" applyFont="1" applyFill="1" applyBorder="1" applyAlignment="1" applyProtection="1">
      <alignment horizontal="left" vertical="center"/>
    </xf>
    <xf numFmtId="0" fontId="7" fillId="6" borderId="13" xfId="2" applyNumberFormat="1" applyFont="1" applyFill="1" applyBorder="1" applyAlignment="1" applyProtection="1">
      <alignment vertical="center" wrapText="1"/>
      <protection locked="0"/>
    </xf>
    <xf numFmtId="0" fontId="7" fillId="6" borderId="35" xfId="2" applyNumberFormat="1" applyFont="1" applyFill="1" applyBorder="1" applyAlignment="1" applyProtection="1">
      <alignment vertical="center" wrapText="1"/>
      <protection locked="0"/>
    </xf>
    <xf numFmtId="0" fontId="7" fillId="6" borderId="59" xfId="2" applyNumberFormat="1" applyFont="1" applyFill="1" applyBorder="1" applyAlignment="1" applyProtection="1">
      <alignment vertical="center" wrapText="1"/>
      <protection locked="0"/>
    </xf>
    <xf numFmtId="0" fontId="7" fillId="6" borderId="11" xfId="2" applyNumberFormat="1" applyFont="1" applyFill="1" applyBorder="1" applyAlignment="1" applyProtection="1">
      <alignment vertical="center" wrapText="1"/>
      <protection locked="0"/>
    </xf>
    <xf numFmtId="0" fontId="7" fillId="6" borderId="49" xfId="2" applyNumberFormat="1" applyFont="1" applyFill="1" applyBorder="1" applyAlignment="1" applyProtection="1">
      <alignment vertical="center" wrapText="1"/>
      <protection locked="0"/>
    </xf>
    <xf numFmtId="0" fontId="7" fillId="6" borderId="55" xfId="2" applyNumberFormat="1" applyFont="1" applyFill="1" applyBorder="1" applyAlignment="1" applyProtection="1">
      <alignment vertical="center" wrapText="1"/>
      <protection locked="0"/>
    </xf>
    <xf numFmtId="0" fontId="7" fillId="6" borderId="6" xfId="2" applyNumberFormat="1" applyFont="1" applyFill="1" applyBorder="1" applyAlignment="1" applyProtection="1">
      <alignment vertical="center" wrapText="1"/>
      <protection locked="0"/>
    </xf>
    <xf numFmtId="0" fontId="7" fillId="6" borderId="52" xfId="2" applyNumberFormat="1" applyFont="1" applyFill="1" applyBorder="1" applyAlignment="1" applyProtection="1">
      <alignment vertical="center" wrapText="1"/>
      <protection locked="0"/>
    </xf>
    <xf numFmtId="0" fontId="7" fillId="6" borderId="68" xfId="2" applyNumberFormat="1" applyFont="1" applyFill="1" applyBorder="1" applyAlignment="1" applyProtection="1">
      <alignment vertical="center" wrapText="1"/>
      <protection locked="0"/>
    </xf>
    <xf numFmtId="0" fontId="7" fillId="6" borderId="46" xfId="2" applyNumberFormat="1" applyFont="1" applyFill="1" applyBorder="1" applyAlignment="1" applyProtection="1">
      <alignment vertical="center" wrapText="1"/>
      <protection locked="0"/>
    </xf>
    <xf numFmtId="0" fontId="7" fillId="6" borderId="37" xfId="2" applyNumberFormat="1" applyFont="1" applyFill="1" applyBorder="1" applyAlignment="1" applyProtection="1">
      <alignment vertical="center" wrapText="1"/>
      <protection locked="0"/>
    </xf>
    <xf numFmtId="0" fontId="7" fillId="6" borderId="47" xfId="2" applyNumberFormat="1" applyFont="1" applyFill="1" applyBorder="1" applyAlignment="1" applyProtection="1">
      <alignment vertical="center" wrapText="1"/>
      <protection locked="0"/>
    </xf>
    <xf numFmtId="0" fontId="10" fillId="8" borderId="57" xfId="0" applyNumberFormat="1" applyFont="1" applyFill="1" applyBorder="1" applyAlignment="1" applyProtection="1">
      <alignment horizontal="center" vertical="center"/>
    </xf>
    <xf numFmtId="0" fontId="10" fillId="8" borderId="25" xfId="0" applyNumberFormat="1" applyFont="1" applyFill="1" applyBorder="1" applyAlignment="1" applyProtection="1">
      <alignment horizontal="center" vertical="center"/>
    </xf>
    <xf numFmtId="0" fontId="10" fillId="8" borderId="58" xfId="0" applyNumberFormat="1" applyFont="1" applyFill="1" applyBorder="1" applyAlignment="1" applyProtection="1">
      <alignment horizontal="center" vertical="center"/>
    </xf>
    <xf numFmtId="0" fontId="7" fillId="6" borderId="9" xfId="2" applyNumberFormat="1" applyFont="1" applyFill="1" applyBorder="1" applyAlignment="1" applyProtection="1">
      <alignment horizontal="left" vertical="center" wrapText="1"/>
      <protection locked="0"/>
    </xf>
    <xf numFmtId="0" fontId="7" fillId="6" borderId="43" xfId="2" applyNumberFormat="1" applyFont="1" applyFill="1" applyBorder="1" applyAlignment="1" applyProtection="1">
      <alignment horizontal="left" vertical="center" wrapText="1"/>
      <protection locked="0"/>
    </xf>
    <xf numFmtId="0" fontId="7" fillId="6" borderId="44" xfId="2" applyNumberFormat="1" applyFont="1" applyFill="1" applyBorder="1" applyAlignment="1" applyProtection="1">
      <alignment horizontal="left" vertical="center" wrapText="1"/>
      <protection locked="0"/>
    </xf>
    <xf numFmtId="0" fontId="14" fillId="8" borderId="39" xfId="0" applyNumberFormat="1" applyFont="1" applyFill="1" applyBorder="1" applyAlignment="1" applyProtection="1">
      <alignment horizontal="center" vertical="center"/>
    </xf>
    <xf numFmtId="0" fontId="14" fillId="8" borderId="8" xfId="0" applyNumberFormat="1" applyFont="1" applyFill="1" applyBorder="1" applyAlignment="1" applyProtection="1">
      <alignment horizontal="center" vertical="center"/>
    </xf>
    <xf numFmtId="0" fontId="14" fillId="8" borderId="40" xfId="0" applyNumberFormat="1" applyFont="1" applyFill="1" applyBorder="1" applyAlignment="1" applyProtection="1">
      <alignment horizontal="center" vertical="center"/>
    </xf>
    <xf numFmtId="0" fontId="14" fillId="8" borderId="9" xfId="0" applyNumberFormat="1" applyFont="1" applyFill="1" applyBorder="1" applyAlignment="1" applyProtection="1">
      <alignment horizontal="center" vertical="center"/>
    </xf>
    <xf numFmtId="0" fontId="15" fillId="0" borderId="57" xfId="0" applyFont="1" applyBorder="1" applyAlignment="1" applyProtection="1">
      <alignment horizontal="left" vertical="top" wrapText="1"/>
      <protection locked="0"/>
    </xf>
    <xf numFmtId="0" fontId="15" fillId="0" borderId="25" xfId="0" applyFont="1" applyBorder="1" applyAlignment="1" applyProtection="1">
      <alignment horizontal="left" vertical="top" wrapText="1"/>
      <protection locked="0"/>
    </xf>
    <xf numFmtId="0" fontId="15" fillId="0" borderId="5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62"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15" fillId="0" borderId="29" xfId="0" applyFont="1" applyBorder="1" applyAlignment="1" applyProtection="1">
      <alignment horizontal="left" vertical="top" wrapText="1"/>
      <protection locked="0"/>
    </xf>
    <xf numFmtId="0" fontId="15" fillId="0" borderId="63" xfId="0" applyFont="1" applyBorder="1" applyAlignment="1" applyProtection="1">
      <alignment horizontal="left" vertical="top" wrapText="1"/>
      <protection locked="0"/>
    </xf>
    <xf numFmtId="0" fontId="14" fillId="0" borderId="0" xfId="0" applyNumberFormat="1" applyFont="1" applyFill="1" applyBorder="1" applyAlignment="1" applyProtection="1">
      <alignment horizontal="left" vertical="center" wrapText="1"/>
    </xf>
    <xf numFmtId="0" fontId="14" fillId="9" borderId="56" xfId="0" applyNumberFormat="1" applyFont="1" applyFill="1" applyBorder="1" applyAlignment="1" applyProtection="1">
      <alignment horizontal="center" vertical="center"/>
    </xf>
    <xf numFmtId="0" fontId="14" fillId="9" borderId="41" xfId="0" applyNumberFormat="1" applyFont="1" applyFill="1" applyBorder="1" applyAlignment="1" applyProtection="1">
      <alignment horizontal="center" vertical="center"/>
    </xf>
    <xf numFmtId="0" fontId="14" fillId="9" borderId="39" xfId="0" applyNumberFormat="1" applyFont="1" applyFill="1" applyBorder="1" applyAlignment="1" applyProtection="1">
      <alignment horizontal="center" vertical="center"/>
    </xf>
    <xf numFmtId="0" fontId="14" fillId="9" borderId="8" xfId="0" applyNumberFormat="1" applyFont="1" applyFill="1" applyBorder="1" applyAlignment="1" applyProtection="1">
      <alignment horizontal="center" vertical="center"/>
    </xf>
    <xf numFmtId="0" fontId="14" fillId="9" borderId="58" xfId="0" applyNumberFormat="1" applyFont="1" applyFill="1" applyBorder="1" applyAlignment="1" applyProtection="1">
      <alignment horizontal="center" vertical="center"/>
    </xf>
    <xf numFmtId="0" fontId="14" fillId="9" borderId="60" xfId="0" applyNumberFormat="1" applyFont="1" applyFill="1" applyBorder="1" applyAlignment="1" applyProtection="1">
      <alignment horizontal="center" vertical="center"/>
    </xf>
    <xf numFmtId="0" fontId="2" fillId="0" borderId="0" xfId="6" applyFont="1" applyAlignment="1">
      <alignment horizontal="left" vertical="center" wrapText="1"/>
    </xf>
    <xf numFmtId="0" fontId="23" fillId="0" borderId="45" xfId="6" applyBorder="1" applyAlignment="1">
      <alignment horizontal="center" vertical="top"/>
    </xf>
    <xf numFmtId="0" fontId="23" fillId="0" borderId="51" xfId="6" applyBorder="1" applyAlignment="1">
      <alignment horizontal="center" vertical="top"/>
    </xf>
    <xf numFmtId="0" fontId="23" fillId="0" borderId="41" xfId="6" applyBorder="1" applyAlignment="1">
      <alignment horizontal="center" vertical="top"/>
    </xf>
    <xf numFmtId="0" fontId="28" fillId="0" borderId="8" xfId="6" applyFont="1" applyBorder="1" applyAlignment="1">
      <alignment horizontal="left" vertical="top" wrapText="1"/>
    </xf>
    <xf numFmtId="0" fontId="23" fillId="0" borderId="8" xfId="6" applyBorder="1" applyAlignment="1">
      <alignment horizontal="left" vertical="top" wrapText="1"/>
    </xf>
    <xf numFmtId="0" fontId="23" fillId="0" borderId="8" xfId="6" applyBorder="1" applyAlignment="1">
      <alignment horizontal="left" wrapText="1"/>
    </xf>
    <xf numFmtId="0" fontId="0" fillId="0" borderId="8" xfId="6" applyFont="1" applyBorder="1" applyAlignment="1">
      <alignment horizontal="left" wrapText="1"/>
    </xf>
  </cellXfs>
  <cellStyles count="7">
    <cellStyle name="Comma" xfId="1" builtinId="3"/>
    <cellStyle name="Currency" xfId="2" builtinId="4"/>
    <cellStyle name="Hyperlink" xfId="4" builtinId="8"/>
    <cellStyle name="Normal" xfId="0" builtinId="0"/>
    <cellStyle name="Normal 2" xfId="5"/>
    <cellStyle name="Normal 3" xfId="6"/>
    <cellStyle name="Percent" xfId="3" builtinId="5"/>
  </cellStyles>
  <dxfs count="4">
    <dxf>
      <font>
        <b val="0"/>
        <i val="0"/>
        <strike val="0"/>
        <condense val="0"/>
        <extend val="0"/>
        <outline val="0"/>
        <shadow val="0"/>
        <u val="none"/>
        <vertAlign val="baseline"/>
        <sz val="10"/>
        <color theme="1"/>
        <name val="Arial"/>
        <scheme val="none"/>
      </font>
      <numFmt numFmtId="165" formatCode="0.0%"/>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theme="1"/>
        <name val="Arial"/>
        <scheme val="none"/>
      </font>
      <numFmt numFmtId="3" formatCode="#,##0"/>
      <alignment horizontal="center" vertical="center" textRotation="0" wrapText="0" indent="0" justifyLastLine="0" shrinkToFit="0" readingOrder="0"/>
      <border diagonalUp="0" diagonalDown="0">
        <left style="medium">
          <color auto="1"/>
        </left>
        <right style="thin">
          <color auto="1"/>
        </right>
        <top style="thin">
          <color auto="1"/>
        </top>
        <bottom style="thin">
          <color auto="1"/>
        </bottom>
        <vertical/>
        <horizontal/>
      </border>
      <protection locked="1" hidden="0"/>
    </dxf>
    <dxf>
      <border outline="0">
        <top style="thin">
          <color indexed="64"/>
        </top>
        <bottom style="medium">
          <color indexed="64"/>
        </bottom>
      </border>
    </dxf>
    <dxf>
      <border outline="0">
        <bottom style="medium">
          <color indexed="64"/>
        </bottom>
      </border>
    </dxf>
  </dxfs>
  <tableStyles count="0" defaultTableStyle="TableStyleMedium2" defaultPivotStyle="PivotStyleLight16"/>
  <colors>
    <mruColors>
      <color rgb="FFFFFFCC"/>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304800</xdr:colOff>
          <xdr:row>6</xdr:row>
          <xdr:rowOff>133350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id="2" name="Table13" displayName="Table13" ref="A81:B90" insertRowShift="1" totalsRowShown="0" headerRowBorderDxfId="3" tableBorderDxfId="2">
  <autoFilter ref="A81:B90"/>
  <tableColumns count="2">
    <tableColumn id="1" name="Standard Plans Member Months in MLR Reporting Year" dataDxfId="1" dataCellStyle="Comma"/>
    <tableColumn id="2" name="Standard Plans Credibility Adjustment" dataDxfId="0" dataCellStyle="Percent"/>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tabSelected="1" zoomScale="90" zoomScaleNormal="90" workbookViewId="0">
      <selection activeCell="B3" sqref="B3"/>
    </sheetView>
  </sheetViews>
  <sheetFormatPr defaultRowHeight="14.5" x14ac:dyDescent="0.35"/>
  <cols>
    <col min="1" max="1" width="27.26953125" customWidth="1"/>
    <col min="2" max="2" width="64.1796875" customWidth="1"/>
    <col min="3" max="3" width="29" bestFit="1" customWidth="1"/>
    <col min="4" max="4" width="36.26953125" bestFit="1" customWidth="1"/>
    <col min="5" max="5" width="13.54296875" customWidth="1"/>
    <col min="6" max="6" width="11.26953125" bestFit="1" customWidth="1"/>
    <col min="10" max="10" width="13.453125" customWidth="1"/>
  </cols>
  <sheetData>
    <row r="1" spans="1:9" ht="23" x14ac:dyDescent="0.35">
      <c r="A1" s="1"/>
      <c r="B1" s="335" t="s">
        <v>154</v>
      </c>
      <c r="C1" s="335"/>
      <c r="D1" s="335"/>
      <c r="E1" s="1"/>
    </row>
    <row r="2" spans="1:9" x14ac:dyDescent="0.35">
      <c r="A2" s="2" t="s">
        <v>0</v>
      </c>
      <c r="B2" s="3"/>
      <c r="D2" s="4" t="s">
        <v>1</v>
      </c>
      <c r="E2" s="124" t="s">
        <v>114</v>
      </c>
      <c r="F2" s="202">
        <v>45530</v>
      </c>
    </row>
    <row r="3" spans="1:9" x14ac:dyDescent="0.35">
      <c r="A3" s="2" t="s">
        <v>2</v>
      </c>
      <c r="B3" s="3"/>
      <c r="D3" s="4" t="s">
        <v>3</v>
      </c>
      <c r="E3" s="5" t="s">
        <v>4</v>
      </c>
    </row>
    <row r="4" spans="1:9" x14ac:dyDescent="0.35">
      <c r="A4" s="2" t="s">
        <v>5</v>
      </c>
      <c r="B4" s="3"/>
      <c r="D4" s="4" t="s">
        <v>6</v>
      </c>
      <c r="E4" s="218" t="s">
        <v>166</v>
      </c>
      <c r="F4" s="219"/>
      <c r="G4" s="219"/>
      <c r="H4" s="219"/>
      <c r="I4" s="219"/>
    </row>
    <row r="5" spans="1:9" x14ac:dyDescent="0.35">
      <c r="A5" s="2" t="s">
        <v>7</v>
      </c>
      <c r="B5" s="7"/>
      <c r="D5" s="4" t="s">
        <v>8</v>
      </c>
      <c r="E5" s="220" t="s">
        <v>167</v>
      </c>
      <c r="F5" s="219"/>
      <c r="G5" s="219"/>
      <c r="H5" s="219"/>
      <c r="I5" s="219"/>
    </row>
    <row r="6" spans="1:9" x14ac:dyDescent="0.35">
      <c r="A6" s="2" t="s">
        <v>9</v>
      </c>
      <c r="B6" s="211">
        <v>45108</v>
      </c>
      <c r="D6" s="4" t="s">
        <v>10</v>
      </c>
      <c r="E6" s="6" t="s">
        <v>11</v>
      </c>
    </row>
    <row r="7" spans="1:9" x14ac:dyDescent="0.35">
      <c r="A7" s="2" t="s">
        <v>12</v>
      </c>
      <c r="B7" s="211">
        <v>45473</v>
      </c>
      <c r="D7" s="4" t="s">
        <v>13</v>
      </c>
      <c r="E7" s="6" t="s">
        <v>14</v>
      </c>
    </row>
    <row r="8" spans="1:9" x14ac:dyDescent="0.35">
      <c r="A8" s="123" t="s">
        <v>105</v>
      </c>
      <c r="B8" s="212">
        <v>45596</v>
      </c>
      <c r="C8" s="4"/>
      <c r="D8" s="6"/>
    </row>
    <row r="9" spans="1:9" x14ac:dyDescent="0.35">
      <c r="A9" s="2" t="s">
        <v>15</v>
      </c>
      <c r="B9" s="8"/>
      <c r="C9" s="9"/>
      <c r="D9" s="10"/>
    </row>
    <row r="10" spans="1:9" x14ac:dyDescent="0.35">
      <c r="A10" s="123" t="s">
        <v>104</v>
      </c>
      <c r="B10" s="212" t="s">
        <v>112</v>
      </c>
      <c r="C10" s="9"/>
      <c r="D10" s="10"/>
    </row>
    <row r="11" spans="1:9" x14ac:dyDescent="0.35">
      <c r="A11" s="2"/>
      <c r="B11" s="8"/>
      <c r="C11" s="9"/>
      <c r="D11" s="10"/>
    </row>
    <row r="12" spans="1:9" ht="18" x14ac:dyDescent="0.4">
      <c r="A12" s="11" t="s">
        <v>16</v>
      </c>
      <c r="B12" s="12"/>
      <c r="C12" s="13"/>
      <c r="D12" s="14"/>
    </row>
    <row r="13" spans="1:9" ht="15" thickBot="1" x14ac:dyDescent="0.4">
      <c r="A13" s="15"/>
      <c r="B13" s="12"/>
      <c r="C13" s="16"/>
      <c r="D13" s="14"/>
    </row>
    <row r="14" spans="1:9" ht="15" thickBot="1" x14ac:dyDescent="0.4">
      <c r="A14" s="17"/>
      <c r="B14" s="18"/>
      <c r="C14" s="19"/>
      <c r="D14" s="253" t="s">
        <v>17</v>
      </c>
    </row>
    <row r="15" spans="1:9" x14ac:dyDescent="0.35">
      <c r="A15" s="20">
        <v>1</v>
      </c>
      <c r="B15" s="336" t="s">
        <v>18</v>
      </c>
      <c r="C15" s="337"/>
      <c r="D15" s="256">
        <f>'Incurred Claims Summary'!C46</f>
        <v>0</v>
      </c>
      <c r="E15" s="252"/>
    </row>
    <row r="16" spans="1:9" x14ac:dyDescent="0.35">
      <c r="A16" s="21"/>
      <c r="B16" s="338" t="s">
        <v>19</v>
      </c>
      <c r="C16" s="339"/>
      <c r="D16" s="260"/>
    </row>
    <row r="17" spans="1:5" x14ac:dyDescent="0.35">
      <c r="A17" s="21">
        <f>A15+1</f>
        <v>2</v>
      </c>
      <c r="B17" s="326" t="s">
        <v>20</v>
      </c>
      <c r="C17" s="327"/>
      <c r="D17" s="259"/>
    </row>
    <row r="18" spans="1:5" x14ac:dyDescent="0.35">
      <c r="A18" s="21" t="s">
        <v>21</v>
      </c>
      <c r="B18" s="326" t="s">
        <v>22</v>
      </c>
      <c r="C18" s="327"/>
      <c r="D18" s="257">
        <v>0</v>
      </c>
    </row>
    <row r="19" spans="1:5" x14ac:dyDescent="0.35">
      <c r="A19" s="21" t="s">
        <v>23</v>
      </c>
      <c r="B19" s="326" t="s">
        <v>24</v>
      </c>
      <c r="C19" s="327"/>
      <c r="D19" s="257">
        <v>0</v>
      </c>
    </row>
    <row r="20" spans="1:5" x14ac:dyDescent="0.35">
      <c r="A20" s="21" t="s">
        <v>25</v>
      </c>
      <c r="B20" s="326" t="s">
        <v>26</v>
      </c>
      <c r="C20" s="327"/>
      <c r="D20" s="257">
        <f>'Incurred Claims Summary'!C55</f>
        <v>0</v>
      </c>
    </row>
    <row r="21" spans="1:5" x14ac:dyDescent="0.35">
      <c r="A21" s="21">
        <f>A17+1</f>
        <v>3</v>
      </c>
      <c r="B21" s="326" t="s">
        <v>27</v>
      </c>
      <c r="C21" s="327"/>
      <c r="D21" s="259"/>
    </row>
    <row r="22" spans="1:5" x14ac:dyDescent="0.35">
      <c r="A22" s="21" t="s">
        <v>28</v>
      </c>
      <c r="B22" s="326" t="s">
        <v>29</v>
      </c>
      <c r="C22" s="327"/>
      <c r="D22" s="257">
        <v>0</v>
      </c>
    </row>
    <row r="23" spans="1:5" x14ac:dyDescent="0.35">
      <c r="A23" s="21" t="s">
        <v>30</v>
      </c>
      <c r="B23" s="326" t="s">
        <v>31</v>
      </c>
      <c r="C23" s="327"/>
      <c r="D23" s="257">
        <v>0</v>
      </c>
    </row>
    <row r="24" spans="1:5" x14ac:dyDescent="0.35">
      <c r="A24" s="225" t="s">
        <v>159</v>
      </c>
      <c r="B24" s="328" t="s">
        <v>164</v>
      </c>
      <c r="C24" s="306"/>
      <c r="D24" s="258">
        <v>0</v>
      </c>
    </row>
    <row r="25" spans="1:5" x14ac:dyDescent="0.35">
      <c r="A25" s="21">
        <f>A21+1</f>
        <v>4</v>
      </c>
      <c r="B25" s="326" t="s">
        <v>32</v>
      </c>
      <c r="C25" s="327"/>
      <c r="D25" s="261">
        <f>'Value-Added Summary'!C39</f>
        <v>0</v>
      </c>
      <c r="E25" s="252"/>
    </row>
    <row r="26" spans="1:5" x14ac:dyDescent="0.35">
      <c r="A26" s="21">
        <f t="shared" ref="A26" si="0">A25+1</f>
        <v>5</v>
      </c>
      <c r="B26" s="326" t="s">
        <v>33</v>
      </c>
      <c r="C26" s="327"/>
      <c r="D26" s="259"/>
    </row>
    <row r="27" spans="1:5" x14ac:dyDescent="0.35">
      <c r="A27" s="21" t="s">
        <v>34</v>
      </c>
      <c r="B27" s="326" t="s">
        <v>36</v>
      </c>
      <c r="C27" s="327"/>
      <c r="D27" s="257">
        <v>0</v>
      </c>
    </row>
    <row r="28" spans="1:5" x14ac:dyDescent="0.35">
      <c r="A28" s="21" t="s">
        <v>35</v>
      </c>
      <c r="B28" s="326" t="s">
        <v>37</v>
      </c>
      <c r="C28" s="327"/>
      <c r="D28" s="257">
        <v>0</v>
      </c>
    </row>
    <row r="29" spans="1:5" x14ac:dyDescent="0.35">
      <c r="A29" s="21">
        <f>A26+1</f>
        <v>6</v>
      </c>
      <c r="B29" s="326" t="s">
        <v>38</v>
      </c>
      <c r="C29" s="327"/>
      <c r="D29" s="258">
        <v>0</v>
      </c>
    </row>
    <row r="30" spans="1:5" x14ac:dyDescent="0.35">
      <c r="A30" s="22">
        <f>A29+1</f>
        <v>7</v>
      </c>
      <c r="B30" s="331" t="s">
        <v>39</v>
      </c>
      <c r="C30" s="332"/>
      <c r="D30" s="261">
        <f>D15-D18-D19-D20+D22+D23+D24+D25-D27-D28+D29</f>
        <v>0</v>
      </c>
    </row>
    <row r="31" spans="1:5" x14ac:dyDescent="0.35">
      <c r="A31" s="21"/>
      <c r="B31" s="333" t="s">
        <v>40</v>
      </c>
      <c r="C31" s="334"/>
      <c r="D31" s="254"/>
    </row>
    <row r="32" spans="1:5" x14ac:dyDescent="0.35">
      <c r="A32" s="21">
        <f>A30+1</f>
        <v>8</v>
      </c>
      <c r="B32" s="306" t="s">
        <v>41</v>
      </c>
      <c r="C32" s="307"/>
      <c r="D32" s="257">
        <v>0</v>
      </c>
    </row>
    <row r="33" spans="1:4" x14ac:dyDescent="0.35">
      <c r="A33" s="21">
        <f>A32+1</f>
        <v>9</v>
      </c>
      <c r="B33" s="329" t="s">
        <v>42</v>
      </c>
      <c r="C33" s="330"/>
      <c r="D33" s="257">
        <v>0</v>
      </c>
    </row>
    <row r="34" spans="1:4" x14ac:dyDescent="0.35">
      <c r="A34" s="21"/>
      <c r="B34" s="333" t="s">
        <v>43</v>
      </c>
      <c r="C34" s="334"/>
      <c r="D34" s="254"/>
    </row>
    <row r="35" spans="1:4" x14ac:dyDescent="0.35">
      <c r="A35" s="21">
        <f>A33+1</f>
        <v>10</v>
      </c>
      <c r="B35" s="306" t="s">
        <v>44</v>
      </c>
      <c r="C35" s="307"/>
      <c r="D35" s="257">
        <v>0</v>
      </c>
    </row>
    <row r="36" spans="1:4" x14ac:dyDescent="0.35">
      <c r="A36" s="21">
        <f>A35+1</f>
        <v>11</v>
      </c>
      <c r="B36" s="329" t="s">
        <v>45</v>
      </c>
      <c r="C36" s="330"/>
      <c r="D36" s="257">
        <v>0</v>
      </c>
    </row>
    <row r="37" spans="1:4" x14ac:dyDescent="0.35">
      <c r="A37" s="22">
        <f>A36+1</f>
        <v>12</v>
      </c>
      <c r="B37" s="306" t="s">
        <v>46</v>
      </c>
      <c r="C37" s="307"/>
      <c r="D37" s="257">
        <v>0</v>
      </c>
    </row>
    <row r="38" spans="1:4" x14ac:dyDescent="0.35">
      <c r="A38" s="23">
        <f t="shared" ref="A38:A41" si="1">A37+1</f>
        <v>13</v>
      </c>
      <c r="B38" s="308" t="s">
        <v>47</v>
      </c>
      <c r="C38" s="309"/>
      <c r="D38" s="261">
        <f>D30+D32-D33+D35-D36+D37</f>
        <v>0</v>
      </c>
    </row>
    <row r="39" spans="1:4" x14ac:dyDescent="0.35">
      <c r="A39" s="21">
        <f t="shared" si="1"/>
        <v>14</v>
      </c>
      <c r="B39" s="310" t="s">
        <v>48</v>
      </c>
      <c r="C39" s="311"/>
      <c r="D39" s="257">
        <v>0</v>
      </c>
    </row>
    <row r="40" spans="1:4" x14ac:dyDescent="0.35">
      <c r="A40" s="24">
        <f t="shared" si="1"/>
        <v>15</v>
      </c>
      <c r="B40" s="312" t="s">
        <v>204</v>
      </c>
      <c r="C40" s="313"/>
      <c r="D40" s="261">
        <f>C74</f>
        <v>0</v>
      </c>
    </row>
    <row r="41" spans="1:4" ht="15" thickBot="1" x14ac:dyDescent="0.4">
      <c r="A41" s="52">
        <f t="shared" si="1"/>
        <v>16</v>
      </c>
      <c r="B41" s="314" t="s">
        <v>49</v>
      </c>
      <c r="C41" s="315"/>
      <c r="D41" s="262">
        <f>D38-D39+D40</f>
        <v>0</v>
      </c>
    </row>
    <row r="42" spans="1:4" ht="15" customHeight="1" x14ac:dyDescent="0.35">
      <c r="A42" s="125"/>
      <c r="B42" s="318" t="s">
        <v>218</v>
      </c>
      <c r="C42" s="319"/>
      <c r="D42" s="254"/>
    </row>
    <row r="43" spans="1:4" ht="15" customHeight="1" x14ac:dyDescent="0.35">
      <c r="A43" s="281">
        <f>A41+1</f>
        <v>17</v>
      </c>
      <c r="B43" s="279" t="s">
        <v>220</v>
      </c>
      <c r="C43" s="280"/>
      <c r="D43" s="257">
        <v>0</v>
      </c>
    </row>
    <row r="44" spans="1:4" ht="27.75" customHeight="1" x14ac:dyDescent="0.35">
      <c r="A44" s="283">
        <f>A43+1</f>
        <v>18</v>
      </c>
      <c r="B44" s="320" t="s">
        <v>221</v>
      </c>
      <c r="C44" s="321"/>
      <c r="D44" s="261">
        <f>'PI Cost &amp; Other'!C29</f>
        <v>0</v>
      </c>
    </row>
    <row r="45" spans="1:4" x14ac:dyDescent="0.35">
      <c r="A45" s="281">
        <f>A44+1</f>
        <v>19</v>
      </c>
      <c r="B45" s="320" t="s">
        <v>219</v>
      </c>
      <c r="C45" s="321"/>
      <c r="D45" s="257">
        <v>0</v>
      </c>
    </row>
    <row r="46" spans="1:4" ht="15" thickBot="1" x14ac:dyDescent="0.4">
      <c r="A46" s="282">
        <f>A45+1</f>
        <v>20</v>
      </c>
      <c r="B46" s="322" t="s">
        <v>222</v>
      </c>
      <c r="C46" s="323"/>
      <c r="D46" s="262">
        <f>D43+D44+D45</f>
        <v>0</v>
      </c>
    </row>
    <row r="47" spans="1:4" ht="15" thickBot="1" x14ac:dyDescent="0.4">
      <c r="A47" s="25"/>
      <c r="B47" s="12"/>
      <c r="C47" s="16"/>
      <c r="D47" s="26"/>
    </row>
    <row r="48" spans="1:4" ht="15" thickBot="1" x14ac:dyDescent="0.4">
      <c r="A48" s="27"/>
      <c r="B48" s="12"/>
      <c r="C48" s="16"/>
      <c r="D48" s="253" t="s">
        <v>50</v>
      </c>
    </row>
    <row r="49" spans="1:4" x14ac:dyDescent="0.35">
      <c r="A49" s="226"/>
      <c r="B49" s="324" t="s">
        <v>196</v>
      </c>
      <c r="C49" s="325"/>
      <c r="D49" s="256">
        <f>D50+D51+D52+D53</f>
        <v>0</v>
      </c>
    </row>
    <row r="50" spans="1:4" x14ac:dyDescent="0.35">
      <c r="A50" s="47">
        <f>A46+1</f>
        <v>21</v>
      </c>
      <c r="B50" s="316" t="s">
        <v>155</v>
      </c>
      <c r="C50" s="317"/>
      <c r="D50" s="257">
        <v>0</v>
      </c>
    </row>
    <row r="51" spans="1:4" x14ac:dyDescent="0.35">
      <c r="A51" s="47">
        <f>A50+1</f>
        <v>22</v>
      </c>
      <c r="B51" s="316" t="s">
        <v>163</v>
      </c>
      <c r="C51" s="317"/>
      <c r="D51" s="257">
        <v>0</v>
      </c>
    </row>
    <row r="52" spans="1:4" x14ac:dyDescent="0.35">
      <c r="A52" s="286">
        <f>A51+1</f>
        <v>23</v>
      </c>
      <c r="B52" s="284" t="s">
        <v>187</v>
      </c>
      <c r="C52" s="285"/>
      <c r="D52" s="257">
        <v>0</v>
      </c>
    </row>
    <row r="53" spans="1:4" x14ac:dyDescent="0.35">
      <c r="A53" s="286">
        <f>A52+1</f>
        <v>24</v>
      </c>
      <c r="B53" s="284" t="s">
        <v>188</v>
      </c>
      <c r="C53" s="285"/>
      <c r="D53" s="257">
        <v>0</v>
      </c>
    </row>
    <row r="54" spans="1:4" x14ac:dyDescent="0.35">
      <c r="A54" s="28"/>
      <c r="B54" s="290" t="s">
        <v>51</v>
      </c>
      <c r="C54" s="291"/>
      <c r="D54" s="255"/>
    </row>
    <row r="55" spans="1:4" x14ac:dyDescent="0.35">
      <c r="A55" s="28">
        <f>A53+1</f>
        <v>25</v>
      </c>
      <c r="B55" s="292" t="s">
        <v>52</v>
      </c>
      <c r="C55" s="293"/>
      <c r="D55" s="257">
        <v>0</v>
      </c>
    </row>
    <row r="56" spans="1:4" x14ac:dyDescent="0.35">
      <c r="A56" s="28">
        <f>A55+1</f>
        <v>26</v>
      </c>
      <c r="B56" s="294" t="s">
        <v>53</v>
      </c>
      <c r="C56" s="295"/>
      <c r="D56" s="257">
        <v>0</v>
      </c>
    </row>
    <row r="57" spans="1:4" x14ac:dyDescent="0.35">
      <c r="A57" s="29">
        <f>A56+1</f>
        <v>27</v>
      </c>
      <c r="B57" s="296" t="s">
        <v>115</v>
      </c>
      <c r="C57" s="297"/>
      <c r="D57" s="261">
        <f>+D49-D55-D56</f>
        <v>0</v>
      </c>
    </row>
    <row r="58" spans="1:4" ht="25.5" customHeight="1" x14ac:dyDescent="0.35">
      <c r="A58" s="30">
        <f t="shared" ref="A58:A60" si="2">A57+1</f>
        <v>28</v>
      </c>
      <c r="B58" s="298" t="s">
        <v>106</v>
      </c>
      <c r="C58" s="299"/>
      <c r="D58" s="257">
        <v>0</v>
      </c>
    </row>
    <row r="59" spans="1:4" ht="25.5" customHeight="1" x14ac:dyDescent="0.35">
      <c r="A59" s="31">
        <f t="shared" si="2"/>
        <v>29</v>
      </c>
      <c r="B59" s="294" t="s">
        <v>205</v>
      </c>
      <c r="C59" s="295"/>
      <c r="D59" s="261">
        <f>C73</f>
        <v>0</v>
      </c>
    </row>
    <row r="60" spans="1:4" ht="15" thickBot="1" x14ac:dyDescent="0.4">
      <c r="A60" s="32">
        <f t="shared" si="2"/>
        <v>30</v>
      </c>
      <c r="B60" s="300" t="s">
        <v>54</v>
      </c>
      <c r="C60" s="301"/>
      <c r="D60" s="262">
        <f>D57-D58+D59</f>
        <v>0</v>
      </c>
    </row>
    <row r="61" spans="1:4" x14ac:dyDescent="0.35">
      <c r="A61" s="33"/>
      <c r="B61" s="34"/>
      <c r="C61" s="35"/>
      <c r="D61" s="14"/>
    </row>
    <row r="62" spans="1:4" ht="15" thickBot="1" x14ac:dyDescent="0.4">
      <c r="A62" s="33"/>
      <c r="B62" s="34"/>
      <c r="C62" s="35"/>
      <c r="D62" s="14"/>
    </row>
    <row r="63" spans="1:4" ht="15" thickBot="1" x14ac:dyDescent="0.4">
      <c r="A63" s="27"/>
      <c r="B63" s="12"/>
      <c r="C63" s="16"/>
      <c r="D63" s="36" t="s">
        <v>55</v>
      </c>
    </row>
    <row r="64" spans="1:4" x14ac:dyDescent="0.35">
      <c r="A64" s="37">
        <f>A60+1</f>
        <v>31</v>
      </c>
      <c r="B64" s="302" t="s">
        <v>160</v>
      </c>
      <c r="C64" s="303"/>
      <c r="D64" s="38">
        <f>IF(D60=0,0,ROUND((D41/D60),3))</f>
        <v>0</v>
      </c>
    </row>
    <row r="65" spans="1:4" x14ac:dyDescent="0.35">
      <c r="A65" s="39">
        <f>A64+1</f>
        <v>32</v>
      </c>
      <c r="B65" s="227" t="s">
        <v>62</v>
      </c>
      <c r="C65" s="228"/>
      <c r="D65" s="217" t="str">
        <f>IF(C78&gt;A89,0,IF(AND(C78&lt;=A84,C78&gt;=A83),FORECAST(C78,B83:B84,A83:A84),IF(AND(C78&lt;=A85,C78&gt;A84),FORECAST(C78,B84:B85,A84:A85),IF(AND(C78&lt;=A86:A86,C78&gt;A85),FORECAST(C78,B85:B86,A85:A86),IF(AND(C78&lt;=A87,C78&gt;A86),FORECAST(C78,B86:B87,A86:A87),IF(AND(C78&lt;=A88,C78&gt;A87), FORECAST(C78,B87:B88,A87:A88),IF(AND(C78&lt;=A89,C78&gt;A88),FORECAST(C78,B88:B89,A88:A89),"0")))))))</f>
        <v>0</v>
      </c>
    </row>
    <row r="66" spans="1:4" x14ac:dyDescent="0.35">
      <c r="A66" s="39">
        <f>A65+1</f>
        <v>33</v>
      </c>
      <c r="B66" s="227" t="s">
        <v>161</v>
      </c>
      <c r="C66" s="228"/>
      <c r="D66" s="216">
        <f>+D64+D65</f>
        <v>0</v>
      </c>
    </row>
    <row r="67" spans="1:4" x14ac:dyDescent="0.35">
      <c r="A67" s="39">
        <f>A66+1</f>
        <v>34</v>
      </c>
      <c r="B67" s="304" t="s">
        <v>56</v>
      </c>
      <c r="C67" s="305"/>
      <c r="D67" s="40">
        <v>0.85</v>
      </c>
    </row>
    <row r="68" spans="1:4" x14ac:dyDescent="0.35">
      <c r="A68" s="39">
        <f>A67+1</f>
        <v>35</v>
      </c>
      <c r="B68" s="304" t="s">
        <v>162</v>
      </c>
      <c r="C68" s="305"/>
      <c r="D68" s="40">
        <f>IF(D67&lt;D66,0,D67-D66)</f>
        <v>0.85</v>
      </c>
    </row>
    <row r="69" spans="1:4" ht="15" thickBot="1" x14ac:dyDescent="0.4">
      <c r="A69" s="41">
        <f>A68+1</f>
        <v>36</v>
      </c>
      <c r="B69" s="288" t="s">
        <v>57</v>
      </c>
      <c r="C69" s="289"/>
      <c r="D69" s="42">
        <f>IF(D68*D60&lt;0,0,D68*D60)</f>
        <v>0</v>
      </c>
    </row>
    <row r="70" spans="1:4" x14ac:dyDescent="0.35">
      <c r="A70" s="25"/>
      <c r="B70" s="12"/>
      <c r="C70" s="16"/>
      <c r="D70" s="26"/>
    </row>
    <row r="71" spans="1:4" ht="15" thickBot="1" x14ac:dyDescent="0.4">
      <c r="A71" s="25"/>
      <c r="B71" s="12"/>
      <c r="C71" s="16"/>
      <c r="D71" s="26"/>
    </row>
    <row r="72" spans="1:4" x14ac:dyDescent="0.35">
      <c r="A72" s="43" t="s">
        <v>58</v>
      </c>
      <c r="B72" s="44"/>
      <c r="C72" s="45"/>
      <c r="D72" s="26"/>
    </row>
    <row r="73" spans="1:4" x14ac:dyDescent="0.35">
      <c r="A73" s="46">
        <f>+A69+1</f>
        <v>37</v>
      </c>
      <c r="B73" s="118" t="s">
        <v>107</v>
      </c>
      <c r="C73" s="257">
        <v>0</v>
      </c>
      <c r="D73" s="26"/>
    </row>
    <row r="74" spans="1:4" x14ac:dyDescent="0.35">
      <c r="A74" s="47">
        <f>+A73+1</f>
        <v>38</v>
      </c>
      <c r="B74" s="48" t="s">
        <v>59</v>
      </c>
      <c r="C74" s="257">
        <v>0</v>
      </c>
      <c r="D74" s="26"/>
    </row>
    <row r="75" spans="1:4" ht="15" thickBot="1" x14ac:dyDescent="0.4">
      <c r="A75" s="32">
        <f>+A74+1</f>
        <v>39</v>
      </c>
      <c r="B75" s="49" t="s">
        <v>60</v>
      </c>
      <c r="C75" s="262">
        <f>C73-C74</f>
        <v>0</v>
      </c>
      <c r="D75" s="26"/>
    </row>
    <row r="76" spans="1:4" x14ac:dyDescent="0.35">
      <c r="A76" s="26"/>
      <c r="B76" s="12"/>
      <c r="C76" s="16"/>
      <c r="D76" s="26"/>
    </row>
    <row r="77" spans="1:4" ht="15" thickBot="1" x14ac:dyDescent="0.4">
      <c r="A77" s="26"/>
      <c r="B77" s="12"/>
      <c r="C77" s="16"/>
      <c r="D77" s="26"/>
    </row>
    <row r="78" spans="1:4" ht="15" thickBot="1" x14ac:dyDescent="0.4">
      <c r="A78" s="50">
        <f>+A75+1</f>
        <v>40</v>
      </c>
      <c r="B78" s="51" t="s">
        <v>61</v>
      </c>
      <c r="C78" s="263">
        <v>0</v>
      </c>
      <c r="D78" s="26"/>
    </row>
    <row r="79" spans="1:4" x14ac:dyDescent="0.35">
      <c r="A79" s="26"/>
      <c r="B79" s="12"/>
      <c r="C79" s="16"/>
      <c r="D79" s="26"/>
    </row>
    <row r="81" spans="1:2" ht="39.5" thickBot="1" x14ac:dyDescent="0.4">
      <c r="A81" s="194" t="s">
        <v>148</v>
      </c>
      <c r="B81" s="195" t="s">
        <v>149</v>
      </c>
    </row>
    <row r="82" spans="1:2" x14ac:dyDescent="0.35">
      <c r="A82" s="196" t="s">
        <v>150</v>
      </c>
      <c r="B82" s="197" t="s">
        <v>151</v>
      </c>
    </row>
    <row r="83" spans="1:2" x14ac:dyDescent="0.35">
      <c r="A83" s="198">
        <v>5400</v>
      </c>
      <c r="B83" s="199">
        <v>8.4000000000000005E-2</v>
      </c>
    </row>
    <row r="84" spans="1:2" x14ac:dyDescent="0.35">
      <c r="A84" s="198">
        <v>12000</v>
      </c>
      <c r="B84" s="199">
        <v>5.7000000000000002E-2</v>
      </c>
    </row>
    <row r="85" spans="1:2" x14ac:dyDescent="0.35">
      <c r="A85" s="198">
        <v>24000</v>
      </c>
      <c r="B85" s="199">
        <v>0.04</v>
      </c>
    </row>
    <row r="86" spans="1:2" x14ac:dyDescent="0.35">
      <c r="A86" s="198">
        <v>48000</v>
      </c>
      <c r="B86" s="199">
        <v>2.9000000000000001E-2</v>
      </c>
    </row>
    <row r="87" spans="1:2" x14ac:dyDescent="0.35">
      <c r="A87" s="198">
        <v>96000</v>
      </c>
      <c r="B87" s="199">
        <v>0.02</v>
      </c>
    </row>
    <row r="88" spans="1:2" x14ac:dyDescent="0.35">
      <c r="A88" s="198">
        <v>192000</v>
      </c>
      <c r="B88" s="199">
        <v>1.4999999999999999E-2</v>
      </c>
    </row>
    <row r="89" spans="1:2" x14ac:dyDescent="0.35">
      <c r="A89" s="198">
        <v>380000</v>
      </c>
      <c r="B89" s="199">
        <v>0.01</v>
      </c>
    </row>
    <row r="90" spans="1:2" x14ac:dyDescent="0.35">
      <c r="A90" s="200" t="s">
        <v>152</v>
      </c>
      <c r="B90" s="201" t="s">
        <v>153</v>
      </c>
    </row>
  </sheetData>
  <sheetProtection algorithmName="SHA-512" hashValue="6w6d2iVfamfFB7uN/zZrQFjKL3zf9PW3rTp2mpZq8UxHhcH6vfqDPSLvwWNvVCj3akHebAwi0ul2oxORomZpfA==" saltValue="xdGiJUHkbyijRW2iXm5pFg==" spinCount="100000" sheet="1" objects="1" scenarios="1"/>
  <mergeCells count="46">
    <mergeCell ref="B1:D1"/>
    <mergeCell ref="B15:C15"/>
    <mergeCell ref="B16:C16"/>
    <mergeCell ref="B17:C17"/>
    <mergeCell ref="B18:C18"/>
    <mergeCell ref="B19:C19"/>
    <mergeCell ref="B20:C20"/>
    <mergeCell ref="B21:C21"/>
    <mergeCell ref="B22:C22"/>
    <mergeCell ref="B23:C23"/>
    <mergeCell ref="B25:C25"/>
    <mergeCell ref="B26:C26"/>
    <mergeCell ref="B24:C24"/>
    <mergeCell ref="B36:C36"/>
    <mergeCell ref="B27:C27"/>
    <mergeCell ref="B28:C28"/>
    <mergeCell ref="B29:C29"/>
    <mergeCell ref="B30:C30"/>
    <mergeCell ref="B31:C31"/>
    <mergeCell ref="B32:C32"/>
    <mergeCell ref="B33:C33"/>
    <mergeCell ref="B34:C34"/>
    <mergeCell ref="B35:C35"/>
    <mergeCell ref="B51:C51"/>
    <mergeCell ref="B42:C42"/>
    <mergeCell ref="B44:C44"/>
    <mergeCell ref="B45:C45"/>
    <mergeCell ref="B46:C46"/>
    <mergeCell ref="B50:C50"/>
    <mergeCell ref="B49:C49"/>
    <mergeCell ref="B37:C37"/>
    <mergeCell ref="B38:C38"/>
    <mergeCell ref="B39:C39"/>
    <mergeCell ref="B40:C40"/>
    <mergeCell ref="B41:C41"/>
    <mergeCell ref="B69:C69"/>
    <mergeCell ref="B54:C54"/>
    <mergeCell ref="B55:C55"/>
    <mergeCell ref="B56:C56"/>
    <mergeCell ref="B57:C57"/>
    <mergeCell ref="B58:C58"/>
    <mergeCell ref="B59:C59"/>
    <mergeCell ref="B60:C60"/>
    <mergeCell ref="B64:C64"/>
    <mergeCell ref="B67:C67"/>
    <mergeCell ref="B68:C68"/>
  </mergeCells>
  <pageMargins left="0.7" right="0.7" top="0.75" bottom="0.75" header="0.3" footer="0.3"/>
  <pageSetup orientation="portrait" r:id="rId1"/>
  <ignoredErrors>
    <ignoredError sqref="D15 D25 D44 D20"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90" zoomScaleNormal="90" workbookViewId="0">
      <selection activeCell="B3" sqref="B3"/>
    </sheetView>
  </sheetViews>
  <sheetFormatPr defaultRowHeight="14.5" x14ac:dyDescent="0.35"/>
  <cols>
    <col min="1" max="1" width="27.26953125" customWidth="1"/>
    <col min="2" max="2" width="64.1796875" customWidth="1"/>
    <col min="3" max="3" width="29" bestFit="1" customWidth="1"/>
    <col min="4" max="4" width="36.26953125" bestFit="1" customWidth="1"/>
    <col min="5" max="5" width="13.54296875" customWidth="1"/>
    <col min="6" max="6" width="11.26953125" bestFit="1" customWidth="1"/>
  </cols>
  <sheetData>
    <row r="1" spans="1:9" ht="23" x14ac:dyDescent="0.35">
      <c r="A1" s="1"/>
      <c r="B1" s="335" t="s">
        <v>154</v>
      </c>
      <c r="C1" s="335"/>
      <c r="D1" s="335"/>
      <c r="E1" s="1"/>
    </row>
    <row r="2" spans="1:9" x14ac:dyDescent="0.35">
      <c r="A2" s="2" t="s">
        <v>0</v>
      </c>
      <c r="B2" s="3"/>
      <c r="D2" s="4" t="s">
        <v>1</v>
      </c>
      <c r="E2" s="124" t="s">
        <v>114</v>
      </c>
      <c r="F2" s="202">
        <f>'Annual MLR NE'!F2</f>
        <v>45530</v>
      </c>
    </row>
    <row r="3" spans="1:9" x14ac:dyDescent="0.35">
      <c r="A3" s="2" t="s">
        <v>2</v>
      </c>
      <c r="B3" s="3"/>
      <c r="D3" s="4" t="s">
        <v>3</v>
      </c>
      <c r="E3" s="5" t="s">
        <v>4</v>
      </c>
    </row>
    <row r="4" spans="1:9" x14ac:dyDescent="0.35">
      <c r="A4" s="2" t="s">
        <v>5</v>
      </c>
      <c r="B4" s="3"/>
      <c r="D4" s="4" t="s">
        <v>6</v>
      </c>
      <c r="E4" s="218" t="str">
        <f>'Annual MLR NE'!E4</f>
        <v>Annually</v>
      </c>
      <c r="F4" s="219"/>
      <c r="G4" s="219"/>
      <c r="H4" s="219"/>
      <c r="I4" s="219"/>
    </row>
    <row r="5" spans="1:9" x14ac:dyDescent="0.35">
      <c r="A5" s="2" t="s">
        <v>7</v>
      </c>
      <c r="B5" s="7"/>
      <c r="D5" s="4" t="s">
        <v>8</v>
      </c>
      <c r="E5" s="220" t="s">
        <v>167</v>
      </c>
      <c r="F5" s="219"/>
      <c r="G5" s="219"/>
      <c r="H5" s="219"/>
      <c r="I5" s="219"/>
    </row>
    <row r="6" spans="1:9" x14ac:dyDescent="0.35">
      <c r="A6" s="2" t="s">
        <v>9</v>
      </c>
      <c r="B6" s="211">
        <f>'Annual MLR NE'!B6</f>
        <v>45108</v>
      </c>
      <c r="D6" s="4" t="s">
        <v>10</v>
      </c>
      <c r="E6" s="6" t="s">
        <v>11</v>
      </c>
    </row>
    <row r="7" spans="1:9" x14ac:dyDescent="0.35">
      <c r="A7" s="2" t="s">
        <v>12</v>
      </c>
      <c r="B7" s="211">
        <f>'Annual MLR NE'!B7</f>
        <v>45473</v>
      </c>
      <c r="D7" s="4" t="s">
        <v>13</v>
      </c>
      <c r="E7" s="6" t="s">
        <v>14</v>
      </c>
    </row>
    <row r="8" spans="1:9" x14ac:dyDescent="0.35">
      <c r="A8" s="123" t="s">
        <v>105</v>
      </c>
      <c r="B8" s="212">
        <f>'Annual MLR NE'!B8</f>
        <v>45596</v>
      </c>
      <c r="C8" s="4"/>
      <c r="D8" s="6"/>
    </row>
    <row r="9" spans="1:9" x14ac:dyDescent="0.35">
      <c r="A9" s="2" t="s">
        <v>15</v>
      </c>
      <c r="B9" s="212" t="str">
        <f>IF('Annual MLR NE'!B9=0," ",'Annual MLR NE'!B9)</f>
        <v xml:space="preserve"> </v>
      </c>
      <c r="C9" s="9"/>
      <c r="D9" s="10"/>
    </row>
    <row r="10" spans="1:9" x14ac:dyDescent="0.35">
      <c r="A10" s="123" t="s">
        <v>104</v>
      </c>
      <c r="B10" s="212" t="s">
        <v>113</v>
      </c>
      <c r="C10" s="9"/>
      <c r="D10" s="10"/>
    </row>
    <row r="11" spans="1:9" x14ac:dyDescent="0.35">
      <c r="A11" s="2"/>
      <c r="B11" s="8"/>
      <c r="C11" s="9"/>
      <c r="D11" s="10"/>
    </row>
    <row r="12" spans="1:9" ht="18" x14ac:dyDescent="0.4">
      <c r="A12" s="11" t="s">
        <v>16</v>
      </c>
      <c r="B12" s="12"/>
      <c r="C12" s="13"/>
      <c r="D12" s="14"/>
    </row>
    <row r="13" spans="1:9" ht="15" thickBot="1" x14ac:dyDescent="0.4">
      <c r="A13" s="15"/>
      <c r="B13" s="12"/>
      <c r="C13" s="16"/>
      <c r="D13" s="14"/>
    </row>
    <row r="14" spans="1:9" ht="15" thickBot="1" x14ac:dyDescent="0.4">
      <c r="A14" s="17"/>
      <c r="B14" s="18"/>
      <c r="C14" s="19"/>
      <c r="D14" s="71" t="s">
        <v>17</v>
      </c>
    </row>
    <row r="15" spans="1:9" x14ac:dyDescent="0.35">
      <c r="A15" s="20">
        <v>1</v>
      </c>
      <c r="B15" s="336" t="s">
        <v>18</v>
      </c>
      <c r="C15" s="337"/>
      <c r="D15" s="256">
        <f>'Incurred Claims Summary'!D46</f>
        <v>0</v>
      </c>
      <c r="E15" s="252"/>
    </row>
    <row r="16" spans="1:9" x14ac:dyDescent="0.35">
      <c r="A16" s="21"/>
      <c r="B16" s="338" t="s">
        <v>19</v>
      </c>
      <c r="C16" s="339"/>
      <c r="D16" s="260"/>
    </row>
    <row r="17" spans="1:5" x14ac:dyDescent="0.35">
      <c r="A17" s="21">
        <f>A15+1</f>
        <v>2</v>
      </c>
      <c r="B17" s="326" t="s">
        <v>20</v>
      </c>
      <c r="C17" s="327"/>
      <c r="D17" s="259"/>
    </row>
    <row r="18" spans="1:5" x14ac:dyDescent="0.35">
      <c r="A18" s="21" t="s">
        <v>21</v>
      </c>
      <c r="B18" s="326" t="s">
        <v>22</v>
      </c>
      <c r="C18" s="327"/>
      <c r="D18" s="257">
        <v>0</v>
      </c>
    </row>
    <row r="19" spans="1:5" x14ac:dyDescent="0.35">
      <c r="A19" s="21" t="s">
        <v>23</v>
      </c>
      <c r="B19" s="326" t="s">
        <v>24</v>
      </c>
      <c r="C19" s="327"/>
      <c r="D19" s="257">
        <v>0</v>
      </c>
    </row>
    <row r="20" spans="1:5" x14ac:dyDescent="0.35">
      <c r="A20" s="21" t="s">
        <v>25</v>
      </c>
      <c r="B20" s="326" t="s">
        <v>26</v>
      </c>
      <c r="C20" s="327"/>
      <c r="D20" s="257">
        <f>'Incurred Claims Summary'!D55</f>
        <v>0</v>
      </c>
    </row>
    <row r="21" spans="1:5" x14ac:dyDescent="0.35">
      <c r="A21" s="21">
        <f>A17+1</f>
        <v>3</v>
      </c>
      <c r="B21" s="326" t="s">
        <v>27</v>
      </c>
      <c r="C21" s="327"/>
      <c r="D21" s="259"/>
    </row>
    <row r="22" spans="1:5" x14ac:dyDescent="0.35">
      <c r="A22" s="21" t="s">
        <v>28</v>
      </c>
      <c r="B22" s="326" t="s">
        <v>29</v>
      </c>
      <c r="C22" s="327"/>
      <c r="D22" s="257">
        <v>0</v>
      </c>
    </row>
    <row r="23" spans="1:5" x14ac:dyDescent="0.35">
      <c r="A23" s="21" t="s">
        <v>30</v>
      </c>
      <c r="B23" s="326" t="s">
        <v>31</v>
      </c>
      <c r="C23" s="327"/>
      <c r="D23" s="257">
        <v>0</v>
      </c>
    </row>
    <row r="24" spans="1:5" x14ac:dyDescent="0.35">
      <c r="A24" s="225" t="s">
        <v>159</v>
      </c>
      <c r="B24" s="328" t="s">
        <v>164</v>
      </c>
      <c r="C24" s="306"/>
      <c r="D24" s="258">
        <v>0</v>
      </c>
    </row>
    <row r="25" spans="1:5" x14ac:dyDescent="0.35">
      <c r="A25" s="21">
        <f>A21+1</f>
        <v>4</v>
      </c>
      <c r="B25" s="326" t="s">
        <v>32</v>
      </c>
      <c r="C25" s="327"/>
      <c r="D25" s="261">
        <f>'Value-Added Summary'!D39</f>
        <v>0</v>
      </c>
      <c r="E25" s="252"/>
    </row>
    <row r="26" spans="1:5" x14ac:dyDescent="0.35">
      <c r="A26" s="21">
        <f t="shared" ref="A26" si="0">A25+1</f>
        <v>5</v>
      </c>
      <c r="B26" s="326" t="s">
        <v>33</v>
      </c>
      <c r="C26" s="327"/>
      <c r="D26" s="259"/>
    </row>
    <row r="27" spans="1:5" x14ac:dyDescent="0.35">
      <c r="A27" s="21" t="s">
        <v>34</v>
      </c>
      <c r="B27" s="326" t="s">
        <v>36</v>
      </c>
      <c r="C27" s="327"/>
      <c r="D27" s="257">
        <v>0</v>
      </c>
    </row>
    <row r="28" spans="1:5" x14ac:dyDescent="0.35">
      <c r="A28" s="21" t="s">
        <v>35</v>
      </c>
      <c r="B28" s="326" t="s">
        <v>37</v>
      </c>
      <c r="C28" s="327"/>
      <c r="D28" s="257">
        <v>0</v>
      </c>
    </row>
    <row r="29" spans="1:5" x14ac:dyDescent="0.35">
      <c r="A29" s="21">
        <f>A26+1</f>
        <v>6</v>
      </c>
      <c r="B29" s="326" t="s">
        <v>38</v>
      </c>
      <c r="C29" s="327"/>
      <c r="D29" s="258">
        <v>0</v>
      </c>
    </row>
    <row r="30" spans="1:5" x14ac:dyDescent="0.35">
      <c r="A30" s="22">
        <f>A29+1</f>
        <v>7</v>
      </c>
      <c r="B30" s="331" t="s">
        <v>39</v>
      </c>
      <c r="C30" s="332"/>
      <c r="D30" s="261">
        <f>D15-D18-D19-D20+D22+D23+D24+D25-D27-D28+D29</f>
        <v>0</v>
      </c>
    </row>
    <row r="31" spans="1:5" x14ac:dyDescent="0.35">
      <c r="A31" s="21"/>
      <c r="B31" s="333" t="s">
        <v>40</v>
      </c>
      <c r="C31" s="334"/>
      <c r="D31" s="254"/>
    </row>
    <row r="32" spans="1:5" x14ac:dyDescent="0.35">
      <c r="A32" s="21">
        <f>A30+1</f>
        <v>8</v>
      </c>
      <c r="B32" s="306" t="s">
        <v>41</v>
      </c>
      <c r="C32" s="307"/>
      <c r="D32" s="257">
        <v>0</v>
      </c>
    </row>
    <row r="33" spans="1:4" x14ac:dyDescent="0.35">
      <c r="A33" s="21">
        <f>A32+1</f>
        <v>9</v>
      </c>
      <c r="B33" s="329" t="s">
        <v>42</v>
      </c>
      <c r="C33" s="330"/>
      <c r="D33" s="257">
        <v>0</v>
      </c>
    </row>
    <row r="34" spans="1:4" x14ac:dyDescent="0.35">
      <c r="A34" s="21"/>
      <c r="B34" s="333" t="s">
        <v>43</v>
      </c>
      <c r="C34" s="334"/>
      <c r="D34" s="254"/>
    </row>
    <row r="35" spans="1:4" x14ac:dyDescent="0.35">
      <c r="A35" s="21">
        <f>A33+1</f>
        <v>10</v>
      </c>
      <c r="B35" s="306" t="s">
        <v>44</v>
      </c>
      <c r="C35" s="307"/>
      <c r="D35" s="257">
        <v>0</v>
      </c>
    </row>
    <row r="36" spans="1:4" x14ac:dyDescent="0.35">
      <c r="A36" s="21">
        <f>A35+1</f>
        <v>11</v>
      </c>
      <c r="B36" s="329" t="s">
        <v>45</v>
      </c>
      <c r="C36" s="330"/>
      <c r="D36" s="257">
        <v>0</v>
      </c>
    </row>
    <row r="37" spans="1:4" x14ac:dyDescent="0.35">
      <c r="A37" s="22">
        <f>A36+1</f>
        <v>12</v>
      </c>
      <c r="B37" s="306" t="s">
        <v>46</v>
      </c>
      <c r="C37" s="307"/>
      <c r="D37" s="257">
        <v>0</v>
      </c>
    </row>
    <row r="38" spans="1:4" x14ac:dyDescent="0.35">
      <c r="A38" s="23">
        <f t="shared" ref="A38:A41" si="1">A37+1</f>
        <v>13</v>
      </c>
      <c r="B38" s="308" t="s">
        <v>47</v>
      </c>
      <c r="C38" s="309"/>
      <c r="D38" s="261">
        <f>D30+D32-D33+D35-D36+D37</f>
        <v>0</v>
      </c>
    </row>
    <row r="39" spans="1:4" x14ac:dyDescent="0.35">
      <c r="A39" s="21">
        <f t="shared" si="1"/>
        <v>14</v>
      </c>
      <c r="B39" s="310" t="s">
        <v>48</v>
      </c>
      <c r="C39" s="311"/>
      <c r="D39" s="257">
        <v>0</v>
      </c>
    </row>
    <row r="40" spans="1:4" x14ac:dyDescent="0.35">
      <c r="A40" s="24">
        <f t="shared" si="1"/>
        <v>15</v>
      </c>
      <c r="B40" s="312" t="s">
        <v>204</v>
      </c>
      <c r="C40" s="313"/>
      <c r="D40" s="261">
        <f>C74</f>
        <v>0</v>
      </c>
    </row>
    <row r="41" spans="1:4" ht="15" thickBot="1" x14ac:dyDescent="0.4">
      <c r="A41" s="52">
        <f t="shared" si="1"/>
        <v>16</v>
      </c>
      <c r="B41" s="314" t="s">
        <v>49</v>
      </c>
      <c r="C41" s="315"/>
      <c r="D41" s="262">
        <f>D38-D39+D40</f>
        <v>0</v>
      </c>
    </row>
    <row r="42" spans="1:4" ht="15" customHeight="1" x14ac:dyDescent="0.35">
      <c r="A42" s="125"/>
      <c r="B42" s="318" t="s">
        <v>218</v>
      </c>
      <c r="C42" s="319"/>
      <c r="D42" s="254"/>
    </row>
    <row r="43" spans="1:4" ht="15" customHeight="1" x14ac:dyDescent="0.35">
      <c r="A43" s="281">
        <f>A41+1</f>
        <v>17</v>
      </c>
      <c r="B43" s="279" t="s">
        <v>220</v>
      </c>
      <c r="C43" s="280"/>
      <c r="D43" s="257">
        <v>0</v>
      </c>
    </row>
    <row r="44" spans="1:4" ht="27.75" customHeight="1" x14ac:dyDescent="0.35">
      <c r="A44" s="281">
        <f>A43+1</f>
        <v>18</v>
      </c>
      <c r="B44" s="320" t="s">
        <v>221</v>
      </c>
      <c r="C44" s="321"/>
      <c r="D44" s="261">
        <f>'PI Cost &amp; Other'!D29</f>
        <v>0</v>
      </c>
    </row>
    <row r="45" spans="1:4" x14ac:dyDescent="0.35">
      <c r="A45" s="281">
        <f>A44+1</f>
        <v>19</v>
      </c>
      <c r="B45" s="320" t="s">
        <v>219</v>
      </c>
      <c r="C45" s="321"/>
      <c r="D45" s="257">
        <v>0</v>
      </c>
    </row>
    <row r="46" spans="1:4" ht="15" thickBot="1" x14ac:dyDescent="0.4">
      <c r="A46" s="282">
        <f>A45+1</f>
        <v>20</v>
      </c>
      <c r="B46" s="322" t="s">
        <v>222</v>
      </c>
      <c r="C46" s="323"/>
      <c r="D46" s="262">
        <f>D43+D44+D45</f>
        <v>0</v>
      </c>
    </row>
    <row r="47" spans="1:4" ht="15" thickBot="1" x14ac:dyDescent="0.4">
      <c r="A47" s="25"/>
      <c r="B47" s="12"/>
      <c r="C47" s="16"/>
      <c r="D47" s="26"/>
    </row>
    <row r="48" spans="1:4" ht="15" thickBot="1" x14ac:dyDescent="0.4">
      <c r="A48" s="27"/>
      <c r="B48" s="12"/>
      <c r="C48" s="16"/>
      <c r="D48" s="71" t="s">
        <v>50</v>
      </c>
    </row>
    <row r="49" spans="1:4" x14ac:dyDescent="0.35">
      <c r="A49" s="226"/>
      <c r="B49" s="324" t="s">
        <v>196</v>
      </c>
      <c r="C49" s="341"/>
      <c r="D49" s="256">
        <f>D50+D51+D52+D53</f>
        <v>0</v>
      </c>
    </row>
    <row r="50" spans="1:4" x14ac:dyDescent="0.35">
      <c r="A50" s="47">
        <f>A46+1</f>
        <v>21</v>
      </c>
      <c r="B50" s="316" t="s">
        <v>155</v>
      </c>
      <c r="C50" s="342"/>
      <c r="D50" s="257">
        <v>0</v>
      </c>
    </row>
    <row r="51" spans="1:4" x14ac:dyDescent="0.35">
      <c r="A51" s="47">
        <f>A50+1</f>
        <v>22</v>
      </c>
      <c r="B51" s="316" t="s">
        <v>163</v>
      </c>
      <c r="C51" s="342"/>
      <c r="D51" s="257">
        <v>0</v>
      </c>
    </row>
    <row r="52" spans="1:4" x14ac:dyDescent="0.35">
      <c r="A52" s="47">
        <f t="shared" ref="A52:A53" si="2">A51+1</f>
        <v>23</v>
      </c>
      <c r="B52" s="284" t="s">
        <v>187</v>
      </c>
      <c r="C52" s="285"/>
      <c r="D52" s="257">
        <v>0</v>
      </c>
    </row>
    <row r="53" spans="1:4" x14ac:dyDescent="0.35">
      <c r="A53" s="47">
        <f t="shared" si="2"/>
        <v>24</v>
      </c>
      <c r="B53" s="284" t="s">
        <v>188</v>
      </c>
      <c r="C53" s="285"/>
      <c r="D53" s="257">
        <v>0</v>
      </c>
    </row>
    <row r="54" spans="1:4" x14ac:dyDescent="0.35">
      <c r="A54" s="28"/>
      <c r="B54" s="290" t="s">
        <v>51</v>
      </c>
      <c r="C54" s="291"/>
      <c r="D54" s="255"/>
    </row>
    <row r="55" spans="1:4" x14ac:dyDescent="0.35">
      <c r="A55" s="28">
        <f>A53+1</f>
        <v>25</v>
      </c>
      <c r="B55" s="292" t="s">
        <v>52</v>
      </c>
      <c r="C55" s="293"/>
      <c r="D55" s="257">
        <v>0</v>
      </c>
    </row>
    <row r="56" spans="1:4" x14ac:dyDescent="0.35">
      <c r="A56" s="28">
        <f>A55+1</f>
        <v>26</v>
      </c>
      <c r="B56" s="294" t="s">
        <v>53</v>
      </c>
      <c r="C56" s="295"/>
      <c r="D56" s="257">
        <v>0</v>
      </c>
    </row>
    <row r="57" spans="1:4" x14ac:dyDescent="0.35">
      <c r="A57" s="29">
        <f>A56+1</f>
        <v>27</v>
      </c>
      <c r="B57" s="296" t="s">
        <v>115</v>
      </c>
      <c r="C57" s="340"/>
      <c r="D57" s="261">
        <f>+D49-D55-D56</f>
        <v>0</v>
      </c>
    </row>
    <row r="58" spans="1:4" ht="25.5" customHeight="1" x14ac:dyDescent="0.35">
      <c r="A58" s="30">
        <f t="shared" ref="A58:A60" si="3">A57+1</f>
        <v>28</v>
      </c>
      <c r="B58" s="298" t="s">
        <v>106</v>
      </c>
      <c r="C58" s="299"/>
      <c r="D58" s="257">
        <v>0</v>
      </c>
    </row>
    <row r="59" spans="1:4" ht="25.5" customHeight="1" x14ac:dyDescent="0.35">
      <c r="A59" s="31">
        <f t="shared" si="3"/>
        <v>29</v>
      </c>
      <c r="B59" s="294" t="s">
        <v>205</v>
      </c>
      <c r="C59" s="295"/>
      <c r="D59" s="261">
        <f>C73</f>
        <v>0</v>
      </c>
    </row>
    <row r="60" spans="1:4" ht="15" thickBot="1" x14ac:dyDescent="0.4">
      <c r="A60" s="32">
        <f t="shared" si="3"/>
        <v>30</v>
      </c>
      <c r="B60" s="300" t="s">
        <v>54</v>
      </c>
      <c r="C60" s="301"/>
      <c r="D60" s="262">
        <f>D57-D58+D59</f>
        <v>0</v>
      </c>
    </row>
    <row r="61" spans="1:4" x14ac:dyDescent="0.35">
      <c r="A61" s="33"/>
      <c r="B61" s="34"/>
      <c r="C61" s="35"/>
      <c r="D61" s="14"/>
    </row>
    <row r="62" spans="1:4" ht="15" thickBot="1" x14ac:dyDescent="0.4">
      <c r="A62" s="33"/>
      <c r="B62" s="34"/>
      <c r="C62" s="35"/>
      <c r="D62" s="14"/>
    </row>
    <row r="63" spans="1:4" ht="15" thickBot="1" x14ac:dyDescent="0.4">
      <c r="A63" s="27"/>
      <c r="B63" s="12"/>
      <c r="C63" s="16"/>
      <c r="D63" s="36" t="s">
        <v>55</v>
      </c>
    </row>
    <row r="64" spans="1:4" x14ac:dyDescent="0.35">
      <c r="A64" s="37">
        <f>A60+1</f>
        <v>31</v>
      </c>
      <c r="B64" s="302" t="s">
        <v>160</v>
      </c>
      <c r="C64" s="303"/>
      <c r="D64" s="38">
        <f>IF(D60=0,0,ROUND((D41/D60),3))</f>
        <v>0</v>
      </c>
    </row>
    <row r="65" spans="1:4" x14ac:dyDescent="0.35">
      <c r="A65" s="39">
        <f>A64+1</f>
        <v>32</v>
      </c>
      <c r="B65" s="227" t="s">
        <v>62</v>
      </c>
      <c r="C65" s="228"/>
      <c r="D65" s="217" t="str">
        <f>IF(C78&gt;A89,0,IF(AND(C78&lt;=A84,C78&gt;=A83),FORECAST(C78,B83:B84,A83:A84),IF(AND(C78&lt;=A85,C78&gt;A84),FORECAST(C78,B84:B85,A84:A85),IF(AND(C78&lt;=A86:A86,C78&gt;A85),FORECAST(C78,B85:B86,A85:A86),IF(AND(C78&lt;=A87,C78&gt;A86),FORECAST(C78,B86:B87,A86:A87),IF(AND(C78&lt;=A88,C78&gt;A87), FORECAST(C78,B87:B88,A87:A88),IF(AND(C78&lt;=A89,C78&gt;A88),FORECAST(C78,B88:B89,A88:A89),"0")))))))</f>
        <v>0</v>
      </c>
    </row>
    <row r="66" spans="1:4" x14ac:dyDescent="0.35">
      <c r="A66" s="39">
        <f>A65+1</f>
        <v>33</v>
      </c>
      <c r="B66" s="227" t="s">
        <v>161</v>
      </c>
      <c r="C66" s="228"/>
      <c r="D66" s="216">
        <f>+D64+D65</f>
        <v>0</v>
      </c>
    </row>
    <row r="67" spans="1:4" x14ac:dyDescent="0.35">
      <c r="A67" s="39">
        <f>A66+1</f>
        <v>34</v>
      </c>
      <c r="B67" s="304" t="s">
        <v>56</v>
      </c>
      <c r="C67" s="305"/>
      <c r="D67" s="40">
        <v>0.85</v>
      </c>
    </row>
    <row r="68" spans="1:4" x14ac:dyDescent="0.35">
      <c r="A68" s="39">
        <f>A67+1</f>
        <v>35</v>
      </c>
      <c r="B68" s="304" t="s">
        <v>162</v>
      </c>
      <c r="C68" s="305"/>
      <c r="D68" s="40">
        <f>IF(D67&lt;D66,0,D67-D66)</f>
        <v>0.85</v>
      </c>
    </row>
    <row r="69" spans="1:4" ht="15" thickBot="1" x14ac:dyDescent="0.4">
      <c r="A69" s="41">
        <f>A68+1</f>
        <v>36</v>
      </c>
      <c r="B69" s="288" t="s">
        <v>57</v>
      </c>
      <c r="C69" s="289"/>
      <c r="D69" s="42">
        <f>IF(D68*D60&lt;0,0,D68*D60)</f>
        <v>0</v>
      </c>
    </row>
    <row r="70" spans="1:4" x14ac:dyDescent="0.35">
      <c r="A70" s="25"/>
      <c r="B70" s="12"/>
      <c r="C70" s="16"/>
      <c r="D70" s="26"/>
    </row>
    <row r="71" spans="1:4" ht="15" thickBot="1" x14ac:dyDescent="0.4">
      <c r="A71" s="25"/>
      <c r="B71" s="12"/>
      <c r="C71" s="16"/>
      <c r="D71" s="26"/>
    </row>
    <row r="72" spans="1:4" x14ac:dyDescent="0.35">
      <c r="A72" s="43" t="s">
        <v>58</v>
      </c>
      <c r="B72" s="44"/>
      <c r="C72" s="45"/>
      <c r="D72" s="26"/>
    </row>
    <row r="73" spans="1:4" x14ac:dyDescent="0.35">
      <c r="A73" s="46">
        <f>+A69+1</f>
        <v>37</v>
      </c>
      <c r="B73" s="118" t="s">
        <v>107</v>
      </c>
      <c r="C73" s="257">
        <v>0</v>
      </c>
      <c r="D73" s="26"/>
    </row>
    <row r="74" spans="1:4" x14ac:dyDescent="0.35">
      <c r="A74" s="47">
        <f>+A73+1</f>
        <v>38</v>
      </c>
      <c r="B74" s="48" t="s">
        <v>59</v>
      </c>
      <c r="C74" s="257">
        <v>0</v>
      </c>
      <c r="D74" s="26"/>
    </row>
    <row r="75" spans="1:4" ht="15" thickBot="1" x14ac:dyDescent="0.4">
      <c r="A75" s="32">
        <f>+A74+1</f>
        <v>39</v>
      </c>
      <c r="B75" s="49" t="s">
        <v>60</v>
      </c>
      <c r="C75" s="262">
        <f>C73-C74</f>
        <v>0</v>
      </c>
      <c r="D75" s="26"/>
    </row>
    <row r="76" spans="1:4" x14ac:dyDescent="0.35">
      <c r="A76" s="26"/>
      <c r="B76" s="12"/>
      <c r="C76" s="16"/>
      <c r="D76" s="26"/>
    </row>
    <row r="77" spans="1:4" ht="15" thickBot="1" x14ac:dyDescent="0.4">
      <c r="A77" s="26"/>
      <c r="B77" s="12"/>
      <c r="C77" s="16"/>
      <c r="D77" s="26"/>
    </row>
    <row r="78" spans="1:4" ht="15" thickBot="1" x14ac:dyDescent="0.4">
      <c r="A78" s="50">
        <f>+A75+1</f>
        <v>40</v>
      </c>
      <c r="B78" s="51" t="s">
        <v>61</v>
      </c>
      <c r="C78" s="263">
        <v>0</v>
      </c>
      <c r="D78" s="26"/>
    </row>
    <row r="79" spans="1:4" x14ac:dyDescent="0.35">
      <c r="A79" s="26"/>
      <c r="B79" s="12"/>
      <c r="C79" s="16"/>
      <c r="D79" s="26"/>
    </row>
    <row r="80" spans="1:4" ht="15" thickBot="1" x14ac:dyDescent="0.4"/>
    <row r="81" spans="1:2" ht="39.5" thickBot="1" x14ac:dyDescent="0.4">
      <c r="A81" s="223" t="s">
        <v>148</v>
      </c>
      <c r="B81" s="224" t="s">
        <v>149</v>
      </c>
    </row>
    <row r="82" spans="1:2" x14ac:dyDescent="0.35">
      <c r="A82" s="196" t="s">
        <v>150</v>
      </c>
      <c r="B82" s="197" t="s">
        <v>151</v>
      </c>
    </row>
    <row r="83" spans="1:2" x14ac:dyDescent="0.35">
      <c r="A83" s="198">
        <v>5400</v>
      </c>
      <c r="B83" s="199">
        <v>8.4000000000000005E-2</v>
      </c>
    </row>
    <row r="84" spans="1:2" x14ac:dyDescent="0.35">
      <c r="A84" s="198">
        <v>12000</v>
      </c>
      <c r="B84" s="199">
        <v>5.7000000000000002E-2</v>
      </c>
    </row>
    <row r="85" spans="1:2" x14ac:dyDescent="0.35">
      <c r="A85" s="198">
        <v>24000</v>
      </c>
      <c r="B85" s="199">
        <v>0.04</v>
      </c>
    </row>
    <row r="86" spans="1:2" x14ac:dyDescent="0.35">
      <c r="A86" s="198">
        <v>48000</v>
      </c>
      <c r="B86" s="199">
        <v>2.9000000000000001E-2</v>
      </c>
    </row>
    <row r="87" spans="1:2" x14ac:dyDescent="0.35">
      <c r="A87" s="198">
        <v>96000</v>
      </c>
      <c r="B87" s="199">
        <v>0.02</v>
      </c>
    </row>
    <row r="88" spans="1:2" x14ac:dyDescent="0.35">
      <c r="A88" s="198">
        <v>192000</v>
      </c>
      <c r="B88" s="199">
        <v>1.4999999999999999E-2</v>
      </c>
    </row>
    <row r="89" spans="1:2" x14ac:dyDescent="0.35">
      <c r="A89" s="198">
        <v>380000</v>
      </c>
      <c r="B89" s="199">
        <v>0.01</v>
      </c>
    </row>
    <row r="90" spans="1:2" ht="15" thickBot="1" x14ac:dyDescent="0.4">
      <c r="A90" s="221" t="s">
        <v>152</v>
      </c>
      <c r="B90" s="222" t="s">
        <v>153</v>
      </c>
    </row>
  </sheetData>
  <sheetProtection algorithmName="SHA-512" hashValue="nF1/NBBXYJC8MwPWiDZClup/pgsp7idx4Idg0Y/Mxg8U0q09aIKTC+I/Pxqvh7WjhwCIWZmFOAp0plcfl0QwcQ==" saltValue="lGiJc9SjrOTSBku501ON0A==" spinCount="100000" sheet="1" objects="1" scenarios="1"/>
  <mergeCells count="46">
    <mergeCell ref="B26:C26"/>
    <mergeCell ref="B1:D1"/>
    <mergeCell ref="B15:C15"/>
    <mergeCell ref="B16:C16"/>
    <mergeCell ref="B17:C17"/>
    <mergeCell ref="B18:C18"/>
    <mergeCell ref="B19:C19"/>
    <mergeCell ref="B20:C20"/>
    <mergeCell ref="B21:C21"/>
    <mergeCell ref="B22:C22"/>
    <mergeCell ref="B23:C23"/>
    <mergeCell ref="B25:C25"/>
    <mergeCell ref="B32:C32"/>
    <mergeCell ref="B33:C33"/>
    <mergeCell ref="B27:C27"/>
    <mergeCell ref="B28:C28"/>
    <mergeCell ref="B46:C46"/>
    <mergeCell ref="B34:C34"/>
    <mergeCell ref="B29:C29"/>
    <mergeCell ref="B30:C30"/>
    <mergeCell ref="B31:C31"/>
    <mergeCell ref="B49:C49"/>
    <mergeCell ref="B50:C50"/>
    <mergeCell ref="B51:C51"/>
    <mergeCell ref="B35:C35"/>
    <mergeCell ref="B40:C40"/>
    <mergeCell ref="B41:C41"/>
    <mergeCell ref="B42:C42"/>
    <mergeCell ref="B44:C44"/>
    <mergeCell ref="B45:C45"/>
    <mergeCell ref="B68:C68"/>
    <mergeCell ref="B69:C69"/>
    <mergeCell ref="B24:C24"/>
    <mergeCell ref="B64:C64"/>
    <mergeCell ref="B67:C67"/>
    <mergeCell ref="B55:C55"/>
    <mergeCell ref="B56:C56"/>
    <mergeCell ref="B57:C57"/>
    <mergeCell ref="B58:C58"/>
    <mergeCell ref="B59:C59"/>
    <mergeCell ref="B60:C60"/>
    <mergeCell ref="B54:C54"/>
    <mergeCell ref="B36:C36"/>
    <mergeCell ref="B37:C37"/>
    <mergeCell ref="B38:C38"/>
    <mergeCell ref="B39:C39"/>
  </mergeCells>
  <pageMargins left="0.7" right="0.7" top="0.75" bottom="0.75" header="0.3" footer="0.3"/>
  <pageSetup orientation="portrait" r:id="rId1"/>
  <ignoredErrors>
    <ignoredError sqref="B6:B8 D15 D25 D44 D49 D20"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defaultRowHeight="14.5" x14ac:dyDescent="0.35"/>
  <sheetData/>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1026" r:id="rId4">
          <objectPr defaultSize="0" r:id="rId5">
            <anchor moveWithCells="1">
              <from>
                <xdr:col>2</xdr:col>
                <xdr:colOff>0</xdr:colOff>
                <xdr:row>3</xdr:row>
                <xdr:rowOff>0</xdr:rowOff>
              </from>
              <to>
                <xdr:col>3</xdr:col>
                <xdr:colOff>304800</xdr:colOff>
                <xdr:row>6</xdr:row>
                <xdr:rowOff>133350</xdr:rowOff>
              </to>
            </anchor>
          </objectPr>
        </oleObject>
      </mc:Choice>
      <mc:Fallback>
        <oleObject progId="Acrobat Document" dvAspect="DVASPECT_ICON" shapeId="1026"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90" zoomScaleNormal="90" workbookViewId="0">
      <selection activeCell="B2" sqref="B2"/>
    </sheetView>
  </sheetViews>
  <sheetFormatPr defaultColWidth="9.1796875" defaultRowHeight="11.5" x14ac:dyDescent="0.25"/>
  <cols>
    <col min="1" max="1" width="28" style="70" customWidth="1"/>
    <col min="2" max="2" width="55" style="69" customWidth="1"/>
    <col min="3" max="6" width="20.81640625" style="70" customWidth="1"/>
    <col min="7" max="7" width="22.26953125" style="62" customWidth="1"/>
    <col min="8" max="16384" width="9.1796875" style="62"/>
  </cols>
  <sheetData>
    <row r="1" spans="1:12" ht="12.5" x14ac:dyDescent="0.25">
      <c r="A1" s="53"/>
      <c r="B1" s="53"/>
      <c r="C1" s="54"/>
      <c r="D1" s="54"/>
      <c r="E1" s="54"/>
      <c r="F1" s="54"/>
    </row>
    <row r="2" spans="1:12" s="57" customFormat="1" ht="13.5" x14ac:dyDescent="0.3">
      <c r="A2" s="93" t="s">
        <v>63</v>
      </c>
      <c r="B2" s="126">
        <f>'Annual MLR NE'!B3</f>
        <v>0</v>
      </c>
      <c r="C2" s="349" t="s">
        <v>64</v>
      </c>
      <c r="D2" s="349"/>
      <c r="E2" s="350" t="s">
        <v>86</v>
      </c>
      <c r="F2" s="350"/>
      <c r="G2" s="350"/>
      <c r="H2" s="56"/>
    </row>
    <row r="3" spans="1:12" s="57" customFormat="1" ht="13" x14ac:dyDescent="0.3">
      <c r="A3" s="93" t="s">
        <v>65</v>
      </c>
      <c r="B3" s="126">
        <f>'Annual MLR NE'!B4</f>
        <v>0</v>
      </c>
      <c r="C3" s="351" t="s">
        <v>66</v>
      </c>
      <c r="D3" s="351"/>
      <c r="E3" s="352">
        <f>'Annual MLR NE'!F2</f>
        <v>45530</v>
      </c>
      <c r="F3" s="353"/>
      <c r="G3" s="353"/>
      <c r="H3" s="58"/>
    </row>
    <row r="4" spans="1:12" s="57" customFormat="1" ht="13" x14ac:dyDescent="0.3">
      <c r="A4" s="93" t="s">
        <v>67</v>
      </c>
      <c r="B4" s="126">
        <f>'Annual MLR NE'!B5</f>
        <v>0</v>
      </c>
      <c r="C4" s="351" t="s">
        <v>68</v>
      </c>
      <c r="D4" s="351"/>
      <c r="E4" s="354" t="s">
        <v>69</v>
      </c>
      <c r="F4" s="354"/>
      <c r="G4" s="354"/>
      <c r="H4" s="58"/>
    </row>
    <row r="5" spans="1:12" s="59" customFormat="1" ht="14.5" x14ac:dyDescent="0.35">
      <c r="A5" s="93" t="s">
        <v>70</v>
      </c>
      <c r="B5" s="127">
        <f>'Annual MLR NE'!B6</f>
        <v>45108</v>
      </c>
      <c r="C5" s="351" t="s">
        <v>71</v>
      </c>
      <c r="D5" s="351"/>
      <c r="E5" s="354" t="s">
        <v>166</v>
      </c>
      <c r="F5" s="354"/>
      <c r="G5" s="354"/>
      <c r="H5"/>
      <c r="J5"/>
    </row>
    <row r="6" spans="1:12" s="59" customFormat="1" ht="14.5" x14ac:dyDescent="0.35">
      <c r="A6" s="93" t="s">
        <v>72</v>
      </c>
      <c r="B6" s="127">
        <f>'Annual MLR NE'!B7</f>
        <v>45473</v>
      </c>
      <c r="C6" s="351" t="s">
        <v>8</v>
      </c>
      <c r="D6" s="351"/>
      <c r="E6" s="354" t="s">
        <v>167</v>
      </c>
      <c r="F6" s="354"/>
      <c r="G6" s="354"/>
      <c r="H6"/>
    </row>
    <row r="7" spans="1:12" s="75" customFormat="1" ht="13" x14ac:dyDescent="0.3">
      <c r="A7" s="72"/>
      <c r="B7" s="73"/>
      <c r="C7" s="74"/>
      <c r="D7" s="74"/>
      <c r="E7" s="74"/>
      <c r="F7" s="74"/>
    </row>
    <row r="8" spans="1:12" s="77" customFormat="1" ht="13" x14ac:dyDescent="0.25">
      <c r="A8" s="63" t="s">
        <v>87</v>
      </c>
      <c r="B8" s="64"/>
      <c r="C8" s="65"/>
      <c r="D8" s="65"/>
      <c r="E8" s="65"/>
      <c r="F8" s="65"/>
      <c r="G8" s="76"/>
      <c r="H8" s="76"/>
      <c r="I8" s="76"/>
      <c r="J8" s="76"/>
      <c r="K8" s="76"/>
      <c r="L8" s="76"/>
    </row>
    <row r="9" spans="1:12" ht="13.5" thickBot="1" x14ac:dyDescent="0.3">
      <c r="A9" s="66" t="s">
        <v>74</v>
      </c>
      <c r="B9" s="67"/>
      <c r="C9" s="60"/>
      <c r="D9" s="60"/>
      <c r="E9" s="60"/>
      <c r="F9" s="60"/>
      <c r="G9" s="78"/>
      <c r="H9" s="78"/>
      <c r="I9" s="78"/>
      <c r="J9" s="78"/>
      <c r="K9" s="78"/>
      <c r="L9" s="78"/>
    </row>
    <row r="10" spans="1:12" s="61" customFormat="1" ht="13.5" thickBot="1" x14ac:dyDescent="0.3">
      <c r="A10" s="34"/>
      <c r="B10" s="79" t="s">
        <v>75</v>
      </c>
      <c r="C10" s="355" t="s">
        <v>76</v>
      </c>
      <c r="D10" s="356"/>
      <c r="E10" s="357"/>
      <c r="F10" s="355" t="s">
        <v>77</v>
      </c>
      <c r="G10" s="357"/>
      <c r="H10" s="34"/>
    </row>
    <row r="11" spans="1:12" s="61" customFormat="1" ht="57.75" customHeight="1" x14ac:dyDescent="0.25">
      <c r="A11" s="287"/>
      <c r="B11" s="81" t="s">
        <v>206</v>
      </c>
      <c r="C11" s="358"/>
      <c r="D11" s="358"/>
      <c r="E11" s="358"/>
      <c r="F11" s="359"/>
      <c r="G11" s="360"/>
    </row>
    <row r="12" spans="1:12" s="61" customFormat="1" ht="57.75" customHeight="1" x14ac:dyDescent="0.25">
      <c r="A12" s="80"/>
      <c r="B12" s="82" t="s">
        <v>78</v>
      </c>
      <c r="C12" s="343"/>
      <c r="D12" s="343"/>
      <c r="E12" s="343"/>
      <c r="F12" s="344"/>
      <c r="G12" s="345"/>
    </row>
    <row r="13" spans="1:12" s="61" customFormat="1" ht="57.75" customHeight="1" x14ac:dyDescent="0.25">
      <c r="A13" s="80"/>
      <c r="B13" s="82" t="s">
        <v>79</v>
      </c>
      <c r="C13" s="343"/>
      <c r="D13" s="343"/>
      <c r="E13" s="343"/>
      <c r="F13" s="344"/>
      <c r="G13" s="345"/>
    </row>
    <row r="14" spans="1:12" s="83" customFormat="1" ht="57.75" customHeight="1" x14ac:dyDescent="0.3">
      <c r="A14" s="80"/>
      <c r="B14" s="82" t="s">
        <v>80</v>
      </c>
      <c r="C14" s="343"/>
      <c r="D14" s="343"/>
      <c r="E14" s="343"/>
      <c r="F14" s="344"/>
      <c r="G14" s="345"/>
    </row>
    <row r="15" spans="1:12" s="61" customFormat="1" ht="57.75" customHeight="1" x14ac:dyDescent="0.25">
      <c r="A15" s="34"/>
      <c r="B15" s="82" t="s">
        <v>81</v>
      </c>
      <c r="C15" s="343"/>
      <c r="D15" s="343"/>
      <c r="E15" s="343"/>
      <c r="F15" s="344"/>
      <c r="G15" s="345"/>
    </row>
    <row r="16" spans="1:12" s="83" customFormat="1" ht="57.75" customHeight="1" x14ac:dyDescent="0.3">
      <c r="A16" s="80"/>
      <c r="B16" s="82" t="s">
        <v>82</v>
      </c>
      <c r="C16" s="343"/>
      <c r="D16" s="343"/>
      <c r="E16" s="343"/>
      <c r="F16" s="344"/>
      <c r="G16" s="345"/>
    </row>
    <row r="17" spans="1:7" s="61" customFormat="1" ht="57.75" customHeight="1" x14ac:dyDescent="0.25">
      <c r="A17" s="34"/>
      <c r="B17" s="82" t="s">
        <v>83</v>
      </c>
      <c r="C17" s="343"/>
      <c r="D17" s="343"/>
      <c r="E17" s="343"/>
      <c r="F17" s="344"/>
      <c r="G17" s="345"/>
    </row>
    <row r="18" spans="1:7" s="61" customFormat="1" ht="57.75" customHeight="1" x14ac:dyDescent="0.25">
      <c r="A18" s="80"/>
      <c r="B18" s="82" t="s">
        <v>84</v>
      </c>
      <c r="C18" s="343"/>
      <c r="D18" s="343"/>
      <c r="E18" s="343"/>
      <c r="F18" s="344"/>
      <c r="G18" s="345"/>
    </row>
    <row r="19" spans="1:7" ht="57.5" customHeight="1" thickBot="1" x14ac:dyDescent="0.3">
      <c r="A19" s="84"/>
      <c r="B19" s="85" t="s">
        <v>85</v>
      </c>
      <c r="C19" s="346"/>
      <c r="D19" s="346"/>
      <c r="E19" s="346"/>
      <c r="F19" s="347"/>
      <c r="G19" s="348"/>
    </row>
    <row r="20" spans="1:7" ht="58" customHeight="1" thickBot="1" x14ac:dyDescent="0.3">
      <c r="A20" s="287"/>
      <c r="B20" s="85" t="s">
        <v>207</v>
      </c>
      <c r="C20" s="346"/>
      <c r="D20" s="346"/>
      <c r="E20" s="346"/>
      <c r="F20" s="347"/>
      <c r="G20" s="348"/>
    </row>
  </sheetData>
  <sheetProtection algorithmName="SHA-512" hashValue="9A85GMeXOKgJ5nQpKdCOPHq8GGzv59L9+qy9yB1gG1w5/Tw3h4B6PufLHsE7sZr/uE3NOYFKJOFcnPgVSB3HTg==" saltValue="viidNdHlMqilSTscCOy5EA==" spinCount="100000" sheet="1" formatCells="0" formatRows="0"/>
  <mergeCells count="32">
    <mergeCell ref="C20:E20"/>
    <mergeCell ref="F20:G20"/>
    <mergeCell ref="C12:E12"/>
    <mergeCell ref="F12:G12"/>
    <mergeCell ref="C5:D5"/>
    <mergeCell ref="E5:G5"/>
    <mergeCell ref="C6:D6"/>
    <mergeCell ref="E6:G6"/>
    <mergeCell ref="C10:E10"/>
    <mergeCell ref="F10:G10"/>
    <mergeCell ref="C11:E11"/>
    <mergeCell ref="F11:G11"/>
    <mergeCell ref="C13:E13"/>
    <mergeCell ref="F13:G13"/>
    <mergeCell ref="C14:E14"/>
    <mergeCell ref="F14:G14"/>
    <mergeCell ref="C2:D2"/>
    <mergeCell ref="E2:G2"/>
    <mergeCell ref="C3:D3"/>
    <mergeCell ref="E3:G3"/>
    <mergeCell ref="C4:D4"/>
    <mergeCell ref="E4:G4"/>
    <mergeCell ref="C18:E18"/>
    <mergeCell ref="F18:G18"/>
    <mergeCell ref="C19:E19"/>
    <mergeCell ref="F19:G19"/>
    <mergeCell ref="C15:E15"/>
    <mergeCell ref="F15:G15"/>
    <mergeCell ref="C16:E16"/>
    <mergeCell ref="F16:G16"/>
    <mergeCell ref="C17:E17"/>
    <mergeCell ref="F17:G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90" zoomScaleNormal="90" workbookViewId="0">
      <selection activeCell="B2" sqref="B2"/>
    </sheetView>
  </sheetViews>
  <sheetFormatPr defaultColWidth="9.1796875" defaultRowHeight="14.5" x14ac:dyDescent="0.35"/>
  <cols>
    <col min="1" max="1" width="28.26953125" style="110" customWidth="1"/>
    <col min="2" max="2" width="50.7265625" style="111" customWidth="1"/>
    <col min="3" max="6" width="15.7265625" style="110" customWidth="1"/>
    <col min="7" max="8" width="47.453125" style="55" customWidth="1"/>
    <col min="9" max="9" width="18.81640625" style="55" customWidth="1"/>
    <col min="10" max="16384" width="9.1796875" style="55"/>
  </cols>
  <sheetData>
    <row r="1" spans="1:14" ht="15" customHeight="1" x14ac:dyDescent="0.35">
      <c r="A1" s="53"/>
      <c r="B1" s="53"/>
      <c r="C1" s="54"/>
      <c r="D1" s="54"/>
      <c r="E1" s="54"/>
      <c r="F1" s="54"/>
      <c r="G1" s="62"/>
    </row>
    <row r="2" spans="1:14" s="57" customFormat="1" ht="12.75" customHeight="1" x14ac:dyDescent="0.3">
      <c r="A2" s="93" t="s">
        <v>63</v>
      </c>
      <c r="B2" s="126">
        <f>'Annual MLR NE'!B3</f>
        <v>0</v>
      </c>
      <c r="C2" s="349" t="s">
        <v>64</v>
      </c>
      <c r="D2" s="349"/>
      <c r="E2" s="354" t="s">
        <v>210</v>
      </c>
      <c r="F2" s="354"/>
      <c r="G2" s="354"/>
      <c r="H2" s="56"/>
    </row>
    <row r="3" spans="1:14" s="57" customFormat="1" ht="13" x14ac:dyDescent="0.3">
      <c r="A3" s="93" t="s">
        <v>65</v>
      </c>
      <c r="B3" s="126">
        <f>'Annual MLR NE'!B4</f>
        <v>0</v>
      </c>
      <c r="C3" s="351" t="s">
        <v>66</v>
      </c>
      <c r="D3" s="351"/>
      <c r="E3" s="352">
        <f>'Annual MLR NE'!F2</f>
        <v>45530</v>
      </c>
      <c r="F3" s="353"/>
      <c r="G3" s="353"/>
      <c r="H3" s="58"/>
    </row>
    <row r="4" spans="1:14" s="57" customFormat="1" ht="13" x14ac:dyDescent="0.3">
      <c r="A4" s="93" t="s">
        <v>67</v>
      </c>
      <c r="B4" s="126">
        <f>'Annual MLR NE'!B5</f>
        <v>0</v>
      </c>
      <c r="C4" s="351" t="s">
        <v>68</v>
      </c>
      <c r="D4" s="351"/>
      <c r="E4" s="354" t="s">
        <v>211</v>
      </c>
      <c r="F4" s="354"/>
      <c r="G4" s="354"/>
      <c r="H4" s="58"/>
    </row>
    <row r="5" spans="1:14" s="59" customFormat="1" x14ac:dyDescent="0.35">
      <c r="A5" s="93" t="s">
        <v>70</v>
      </c>
      <c r="B5" s="127">
        <f>'Annual MLR NE'!B6</f>
        <v>45108</v>
      </c>
      <c r="C5" s="351" t="s">
        <v>71</v>
      </c>
      <c r="D5" s="351"/>
      <c r="E5" s="363" t="s">
        <v>166</v>
      </c>
      <c r="F5" s="364"/>
      <c r="G5" s="365"/>
      <c r="H5"/>
    </row>
    <row r="6" spans="1:14" s="59" customFormat="1" x14ac:dyDescent="0.35">
      <c r="A6" s="93" t="s">
        <v>72</v>
      </c>
      <c r="B6" s="127">
        <f>'Annual MLR NE'!B7</f>
        <v>45473</v>
      </c>
      <c r="C6" s="351" t="s">
        <v>8</v>
      </c>
      <c r="D6" s="351"/>
      <c r="E6" s="363" t="s">
        <v>167</v>
      </c>
      <c r="F6" s="364"/>
      <c r="G6" s="365"/>
      <c r="H6"/>
    </row>
    <row r="7" spans="1:14" ht="15" customHeight="1" x14ac:dyDescent="0.35">
      <c r="A7" s="60"/>
      <c r="B7" s="54"/>
      <c r="C7" s="54"/>
      <c r="D7" s="54"/>
      <c r="E7" s="54"/>
      <c r="F7" s="54"/>
    </row>
    <row r="8" spans="1:14" ht="15" customHeight="1" x14ac:dyDescent="0.35">
      <c r="A8" s="34" t="s">
        <v>88</v>
      </c>
      <c r="B8" s="34"/>
      <c r="C8" s="65"/>
      <c r="D8" s="65"/>
      <c r="E8" s="65"/>
      <c r="F8" s="65"/>
      <c r="G8" s="86"/>
      <c r="H8" s="86"/>
      <c r="I8" s="86"/>
      <c r="J8" s="86"/>
      <c r="K8" s="86"/>
      <c r="L8" s="86"/>
    </row>
    <row r="9" spans="1:14" ht="15" customHeight="1" x14ac:dyDescent="0.35">
      <c r="A9" s="87" t="s">
        <v>73</v>
      </c>
      <c r="B9" s="34"/>
      <c r="C9" s="65"/>
      <c r="D9" s="65"/>
      <c r="E9" s="65"/>
      <c r="F9" s="65"/>
      <c r="G9" s="86"/>
      <c r="H9" s="86"/>
      <c r="I9" s="86"/>
      <c r="J9" s="86"/>
      <c r="K9" s="86"/>
      <c r="L9" s="86"/>
    </row>
    <row r="10" spans="1:14" ht="15" thickBot="1" x14ac:dyDescent="0.4">
      <c r="A10" s="88"/>
      <c r="B10" s="89"/>
      <c r="C10" s="90"/>
      <c r="D10" s="60"/>
      <c r="E10" s="60"/>
      <c r="F10" s="60"/>
      <c r="G10" s="86"/>
      <c r="H10" s="86"/>
      <c r="I10" s="86"/>
      <c r="J10" s="86"/>
      <c r="K10" s="86"/>
      <c r="L10" s="86"/>
    </row>
    <row r="11" spans="1:14" ht="15" customHeight="1" x14ac:dyDescent="0.35">
      <c r="A11" s="91" t="s">
        <v>89</v>
      </c>
      <c r="B11" s="92"/>
      <c r="C11" s="186"/>
      <c r="D11" s="186"/>
      <c r="E11" s="112"/>
      <c r="F11" s="366"/>
      <c r="G11" s="367"/>
      <c r="H11" s="368"/>
      <c r="I11" s="114"/>
      <c r="K11" s="86"/>
      <c r="L11" s="86"/>
      <c r="M11" s="86"/>
      <c r="N11" s="86"/>
    </row>
    <row r="12" spans="1:14" x14ac:dyDescent="0.35">
      <c r="A12" s="93"/>
      <c r="B12" s="117" t="s">
        <v>90</v>
      </c>
      <c r="C12" s="130"/>
      <c r="D12" s="130"/>
      <c r="E12" s="117"/>
      <c r="F12" s="375"/>
      <c r="G12" s="376"/>
      <c r="H12" s="377"/>
      <c r="I12" s="115"/>
    </row>
    <row r="13" spans="1:14" ht="15" thickBot="1" x14ac:dyDescent="0.4">
      <c r="A13" s="94" t="s">
        <v>91</v>
      </c>
      <c r="B13" s="95" t="s">
        <v>92</v>
      </c>
      <c r="C13" s="113" t="s">
        <v>144</v>
      </c>
      <c r="D13" s="113" t="s">
        <v>113</v>
      </c>
      <c r="E13" s="113" t="s">
        <v>93</v>
      </c>
      <c r="F13" s="378" t="s">
        <v>94</v>
      </c>
      <c r="G13" s="379"/>
      <c r="H13" s="380"/>
      <c r="I13" s="116" t="s">
        <v>95</v>
      </c>
    </row>
    <row r="14" spans="1:14" x14ac:dyDescent="0.35">
      <c r="A14" s="96">
        <v>1</v>
      </c>
      <c r="B14" s="97" t="s">
        <v>96</v>
      </c>
      <c r="C14" s="203">
        <v>0</v>
      </c>
      <c r="D14" s="204">
        <v>0</v>
      </c>
      <c r="E14" s="191">
        <f>C14+D14</f>
        <v>0</v>
      </c>
      <c r="F14" s="381"/>
      <c r="G14" s="381"/>
      <c r="H14" s="381"/>
      <c r="I14" s="98"/>
    </row>
    <row r="15" spans="1:14" x14ac:dyDescent="0.35">
      <c r="A15" s="99">
        <v>2</v>
      </c>
      <c r="B15" s="100" t="s">
        <v>97</v>
      </c>
      <c r="C15" s="203">
        <v>0</v>
      </c>
      <c r="D15" s="204">
        <v>0</v>
      </c>
      <c r="E15" s="191">
        <f t="shared" ref="E15:E28" si="0">C15+D15</f>
        <v>0</v>
      </c>
      <c r="F15" s="362"/>
      <c r="G15" s="362"/>
      <c r="H15" s="362"/>
      <c r="I15" s="101"/>
    </row>
    <row r="16" spans="1:14" ht="25" x14ac:dyDescent="0.35">
      <c r="A16" s="99">
        <v>3</v>
      </c>
      <c r="B16" s="100" t="s">
        <v>98</v>
      </c>
      <c r="C16" s="203">
        <v>0</v>
      </c>
      <c r="D16" s="204">
        <v>0</v>
      </c>
      <c r="E16" s="191">
        <f t="shared" si="0"/>
        <v>0</v>
      </c>
      <c r="F16" s="362"/>
      <c r="G16" s="362"/>
      <c r="H16" s="362"/>
      <c r="I16" s="101"/>
    </row>
    <row r="17" spans="1:9" x14ac:dyDescent="0.35">
      <c r="A17" s="99">
        <v>4</v>
      </c>
      <c r="B17" s="100" t="s">
        <v>99</v>
      </c>
      <c r="C17" s="203">
        <v>0</v>
      </c>
      <c r="D17" s="204">
        <v>0</v>
      </c>
      <c r="E17" s="191">
        <f t="shared" si="0"/>
        <v>0</v>
      </c>
      <c r="F17" s="362"/>
      <c r="G17" s="362"/>
      <c r="H17" s="362"/>
      <c r="I17" s="101"/>
    </row>
    <row r="18" spans="1:9" ht="25" x14ac:dyDescent="0.35">
      <c r="A18" s="99">
        <v>5</v>
      </c>
      <c r="B18" s="100" t="s">
        <v>100</v>
      </c>
      <c r="C18" s="203">
        <v>0</v>
      </c>
      <c r="D18" s="204">
        <v>0</v>
      </c>
      <c r="E18" s="191">
        <f t="shared" si="0"/>
        <v>0</v>
      </c>
      <c r="F18" s="362"/>
      <c r="G18" s="362"/>
      <c r="H18" s="362"/>
      <c r="I18" s="101"/>
    </row>
    <row r="19" spans="1:9" x14ac:dyDescent="0.35">
      <c r="A19" s="99">
        <v>6</v>
      </c>
      <c r="B19" s="100" t="s">
        <v>101</v>
      </c>
      <c r="C19" s="203">
        <v>0</v>
      </c>
      <c r="D19" s="204">
        <v>0</v>
      </c>
      <c r="E19" s="191">
        <f t="shared" si="0"/>
        <v>0</v>
      </c>
      <c r="F19" s="362"/>
      <c r="G19" s="362"/>
      <c r="H19" s="362"/>
      <c r="I19" s="101"/>
    </row>
    <row r="20" spans="1:9" x14ac:dyDescent="0.35">
      <c r="A20" s="102">
        <v>7</v>
      </c>
      <c r="B20" s="101" t="s">
        <v>102</v>
      </c>
      <c r="C20" s="203">
        <v>0</v>
      </c>
      <c r="D20" s="204">
        <v>0</v>
      </c>
      <c r="E20" s="191">
        <f t="shared" si="0"/>
        <v>0</v>
      </c>
      <c r="F20" s="362"/>
      <c r="G20" s="362"/>
      <c r="H20" s="362"/>
      <c r="I20" s="101"/>
    </row>
    <row r="21" spans="1:9" x14ac:dyDescent="0.35">
      <c r="A21" s="102">
        <v>8</v>
      </c>
      <c r="B21" s="101" t="s">
        <v>102</v>
      </c>
      <c r="C21" s="203">
        <v>0</v>
      </c>
      <c r="D21" s="204">
        <v>0</v>
      </c>
      <c r="E21" s="191">
        <f t="shared" si="0"/>
        <v>0</v>
      </c>
      <c r="F21" s="362"/>
      <c r="G21" s="362"/>
      <c r="H21" s="362"/>
      <c r="I21" s="101"/>
    </row>
    <row r="22" spans="1:9" x14ac:dyDescent="0.35">
      <c r="A22" s="102">
        <v>9</v>
      </c>
      <c r="B22" s="101" t="s">
        <v>102</v>
      </c>
      <c r="C22" s="203">
        <v>0</v>
      </c>
      <c r="D22" s="204">
        <v>0</v>
      </c>
      <c r="E22" s="191">
        <f t="shared" si="0"/>
        <v>0</v>
      </c>
      <c r="F22" s="362"/>
      <c r="G22" s="362"/>
      <c r="H22" s="362"/>
      <c r="I22" s="101"/>
    </row>
    <row r="23" spans="1:9" x14ac:dyDescent="0.35">
      <c r="A23" s="102">
        <v>10</v>
      </c>
      <c r="B23" s="101" t="s">
        <v>102</v>
      </c>
      <c r="C23" s="203">
        <v>0</v>
      </c>
      <c r="D23" s="204">
        <v>0</v>
      </c>
      <c r="E23" s="191">
        <f t="shared" si="0"/>
        <v>0</v>
      </c>
      <c r="F23" s="362"/>
      <c r="G23" s="362"/>
      <c r="H23" s="362"/>
      <c r="I23" s="101"/>
    </row>
    <row r="24" spans="1:9" x14ac:dyDescent="0.35">
      <c r="A24" s="102">
        <v>11</v>
      </c>
      <c r="B24" s="101" t="s">
        <v>102</v>
      </c>
      <c r="C24" s="203">
        <v>0</v>
      </c>
      <c r="D24" s="204">
        <v>0</v>
      </c>
      <c r="E24" s="191">
        <f t="shared" si="0"/>
        <v>0</v>
      </c>
      <c r="F24" s="362"/>
      <c r="G24" s="362"/>
      <c r="H24" s="362"/>
      <c r="I24" s="101"/>
    </row>
    <row r="25" spans="1:9" x14ac:dyDescent="0.35">
      <c r="A25" s="102">
        <v>12</v>
      </c>
      <c r="B25" s="101" t="s">
        <v>102</v>
      </c>
      <c r="C25" s="203">
        <v>0</v>
      </c>
      <c r="D25" s="204">
        <v>0</v>
      </c>
      <c r="E25" s="191">
        <f t="shared" si="0"/>
        <v>0</v>
      </c>
      <c r="F25" s="362"/>
      <c r="G25" s="362"/>
      <c r="H25" s="362"/>
      <c r="I25" s="101"/>
    </row>
    <row r="26" spans="1:9" x14ac:dyDescent="0.35">
      <c r="A26" s="102">
        <v>13</v>
      </c>
      <c r="B26" s="101" t="s">
        <v>102</v>
      </c>
      <c r="C26" s="203">
        <v>0</v>
      </c>
      <c r="D26" s="204">
        <v>0</v>
      </c>
      <c r="E26" s="191">
        <f t="shared" si="0"/>
        <v>0</v>
      </c>
      <c r="F26" s="362"/>
      <c r="G26" s="362"/>
      <c r="H26" s="362"/>
      <c r="I26" s="101"/>
    </row>
    <row r="27" spans="1:9" x14ac:dyDescent="0.35">
      <c r="A27" s="102">
        <v>14</v>
      </c>
      <c r="B27" s="101" t="s">
        <v>102</v>
      </c>
      <c r="C27" s="203">
        <v>0</v>
      </c>
      <c r="D27" s="204">
        <v>0</v>
      </c>
      <c r="E27" s="191">
        <f t="shared" si="0"/>
        <v>0</v>
      </c>
      <c r="F27" s="362"/>
      <c r="G27" s="362"/>
      <c r="H27" s="362"/>
      <c r="I27" s="101"/>
    </row>
    <row r="28" spans="1:9" x14ac:dyDescent="0.35">
      <c r="A28" s="102">
        <v>15</v>
      </c>
      <c r="B28" s="101" t="s">
        <v>102</v>
      </c>
      <c r="C28" s="203">
        <v>0</v>
      </c>
      <c r="D28" s="204">
        <v>0</v>
      </c>
      <c r="E28" s="191">
        <f t="shared" si="0"/>
        <v>0</v>
      </c>
      <c r="F28" s="362"/>
      <c r="G28" s="362"/>
      <c r="H28" s="362"/>
      <c r="I28" s="101"/>
    </row>
    <row r="29" spans="1:9" x14ac:dyDescent="0.35">
      <c r="A29" s="103"/>
      <c r="B29" s="68" t="s">
        <v>103</v>
      </c>
      <c r="C29" s="192">
        <f>SUM(C14:C28)</f>
        <v>0</v>
      </c>
      <c r="D29" s="192">
        <f>SUM(D14:D28)</f>
        <v>0</v>
      </c>
      <c r="E29" s="192">
        <f>SUM(E14:E28)</f>
        <v>0</v>
      </c>
      <c r="F29" s="361"/>
      <c r="G29" s="361"/>
      <c r="H29" s="361"/>
      <c r="I29" s="103"/>
    </row>
    <row r="30" spans="1:9" ht="15" customHeight="1" x14ac:dyDescent="0.35">
      <c r="A30" s="106" t="s">
        <v>209</v>
      </c>
      <c r="B30" s="105"/>
      <c r="C30" s="104"/>
      <c r="D30" s="104"/>
      <c r="E30" s="104"/>
      <c r="F30" s="104"/>
    </row>
    <row r="31" spans="1:9" s="108" customFormat="1" ht="15" customHeight="1" x14ac:dyDescent="0.35">
      <c r="B31" s="107"/>
      <c r="C31" s="106"/>
      <c r="D31" s="106"/>
      <c r="E31" s="106"/>
      <c r="F31" s="106"/>
    </row>
    <row r="32" spans="1:9" ht="15" thickBot="1" x14ac:dyDescent="0.4"/>
    <row r="33" spans="1:10" x14ac:dyDescent="0.35">
      <c r="A33" s="278" t="s">
        <v>213</v>
      </c>
      <c r="B33" s="277"/>
      <c r="C33" s="276" t="s">
        <v>144</v>
      </c>
      <c r="D33" s="276" t="s">
        <v>113</v>
      </c>
      <c r="E33" s="276" t="s">
        <v>93</v>
      </c>
      <c r="F33" s="369" t="s">
        <v>95</v>
      </c>
      <c r="G33" s="370"/>
      <c r="H33" s="370"/>
      <c r="I33" s="371"/>
      <c r="J33" s="252"/>
    </row>
    <row r="34" spans="1:10" ht="15" thickBot="1" x14ac:dyDescent="0.4">
      <c r="A34" s="94"/>
      <c r="B34" s="272" t="s">
        <v>212</v>
      </c>
      <c r="C34" s="273">
        <v>0</v>
      </c>
      <c r="D34" s="274">
        <v>0</v>
      </c>
      <c r="E34" s="275">
        <f>C34+D34</f>
        <v>0</v>
      </c>
      <c r="F34" s="372"/>
      <c r="G34" s="373"/>
      <c r="H34" s="373"/>
      <c r="I34" s="374"/>
    </row>
    <row r="35" spans="1:10" ht="15" customHeight="1" x14ac:dyDescent="0.35">
      <c r="A35" s="55"/>
      <c r="B35" s="109"/>
      <c r="C35" s="55"/>
      <c r="D35" s="55"/>
      <c r="E35" s="55"/>
      <c r="F35" s="55"/>
    </row>
    <row r="36" spans="1:10" ht="15" customHeight="1" thickBot="1" x14ac:dyDescent="0.4">
      <c r="A36" s="55"/>
      <c r="B36" s="109"/>
      <c r="C36" s="55"/>
      <c r="D36" s="55"/>
      <c r="E36" s="55"/>
      <c r="F36" s="55"/>
    </row>
    <row r="37" spans="1:10" x14ac:dyDescent="0.35">
      <c r="A37" s="278" t="s">
        <v>215</v>
      </c>
      <c r="B37" s="277"/>
      <c r="C37" s="276" t="s">
        <v>144</v>
      </c>
      <c r="D37" s="276" t="s">
        <v>113</v>
      </c>
      <c r="E37" s="276" t="s">
        <v>93</v>
      </c>
      <c r="F37" s="369" t="s">
        <v>95</v>
      </c>
      <c r="G37" s="370"/>
      <c r="H37" s="370"/>
      <c r="I37" s="371"/>
      <c r="J37" s="252"/>
    </row>
    <row r="38" spans="1:10" ht="15" thickBot="1" x14ac:dyDescent="0.4">
      <c r="A38" s="94"/>
      <c r="B38" s="272" t="s">
        <v>214</v>
      </c>
      <c r="C38" s="273">
        <v>0</v>
      </c>
      <c r="D38" s="274">
        <v>0</v>
      </c>
      <c r="E38" s="275">
        <f>C38+D38</f>
        <v>0</v>
      </c>
      <c r="F38" s="372"/>
      <c r="G38" s="373"/>
      <c r="H38" s="373"/>
      <c r="I38" s="374"/>
    </row>
    <row r="39" spans="1:10" ht="15" customHeight="1" x14ac:dyDescent="0.35">
      <c r="A39" s="55"/>
      <c r="B39" s="109"/>
      <c r="C39" s="55"/>
      <c r="D39" s="55"/>
      <c r="E39" s="55"/>
      <c r="F39" s="55"/>
    </row>
    <row r="40" spans="1:10" ht="15" customHeight="1" x14ac:dyDescent="0.35">
      <c r="A40" s="55"/>
      <c r="B40" s="109"/>
      <c r="C40" s="55"/>
      <c r="D40" s="55"/>
      <c r="E40" s="55"/>
      <c r="F40" s="55"/>
    </row>
    <row r="41" spans="1:10" ht="15" customHeight="1" x14ac:dyDescent="0.35">
      <c r="A41" s="55"/>
      <c r="B41" s="109"/>
      <c r="C41" s="55"/>
      <c r="D41" s="55"/>
      <c r="E41" s="55"/>
      <c r="F41" s="55"/>
    </row>
  </sheetData>
  <sheetProtection algorithmName="SHA-512" hashValue="bfpoL9YNNC/pE0rZ3v987fqjVmnGcFKcy7yS7koMG9nOvaE7sSkd2A0wfrBFiSgi5/lQ32zzpft8kEG2JVFeQA==" saltValue="1/5twsGQ5TA2S1lvD0S27w==" spinCount="100000" sheet="1" formatCells="0" formatRows="0"/>
  <mergeCells count="33">
    <mergeCell ref="F33:I33"/>
    <mergeCell ref="F34:I34"/>
    <mergeCell ref="F37:I37"/>
    <mergeCell ref="F38:I38"/>
    <mergeCell ref="F12:H12"/>
    <mergeCell ref="F24:H24"/>
    <mergeCell ref="F13:H13"/>
    <mergeCell ref="F14:H14"/>
    <mergeCell ref="F15:H15"/>
    <mergeCell ref="F16:H16"/>
    <mergeCell ref="F17:H17"/>
    <mergeCell ref="F18:H18"/>
    <mergeCell ref="F19:H19"/>
    <mergeCell ref="F20:H20"/>
    <mergeCell ref="F21:H21"/>
    <mergeCell ref="F22:H22"/>
    <mergeCell ref="C2:D2"/>
    <mergeCell ref="E2:G2"/>
    <mergeCell ref="C3:D3"/>
    <mergeCell ref="E3:G3"/>
    <mergeCell ref="C4:D4"/>
    <mergeCell ref="E4:G4"/>
    <mergeCell ref="C5:D5"/>
    <mergeCell ref="E5:G5"/>
    <mergeCell ref="C6:D6"/>
    <mergeCell ref="E6:G6"/>
    <mergeCell ref="F11:H11"/>
    <mergeCell ref="F29:H29"/>
    <mergeCell ref="F23:H23"/>
    <mergeCell ref="F25:H25"/>
    <mergeCell ref="F26:H26"/>
    <mergeCell ref="F27:H27"/>
    <mergeCell ref="F28:H28"/>
  </mergeCells>
  <pageMargins left="0.7" right="0.7" top="0.75" bottom="0.75" header="0.3" footer="0.3"/>
  <pageSetup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5"/>
  <sheetViews>
    <sheetView showGridLines="0" zoomScale="90" zoomScaleNormal="90" workbookViewId="0">
      <selection activeCell="B2" sqref="B2"/>
    </sheetView>
  </sheetViews>
  <sheetFormatPr defaultRowHeight="14.5" x14ac:dyDescent="0.35"/>
  <cols>
    <col min="1" max="1" width="26.81640625" customWidth="1"/>
    <col min="2" max="2" width="27.36328125" customWidth="1"/>
    <col min="3" max="6" width="20.6328125" customWidth="1"/>
    <col min="7" max="8" width="14.453125" customWidth="1"/>
  </cols>
  <sheetData>
    <row r="2" spans="1:8" ht="13.5" customHeight="1" x14ac:dyDescent="0.35">
      <c r="A2" s="93" t="s">
        <v>63</v>
      </c>
      <c r="B2" s="126">
        <f>'Annual MLR NE'!B3</f>
        <v>0</v>
      </c>
      <c r="C2" s="349" t="s">
        <v>64</v>
      </c>
      <c r="D2" s="349"/>
      <c r="E2" s="350" t="s">
        <v>189</v>
      </c>
      <c r="F2" s="350"/>
      <c r="G2" s="350"/>
      <c r="H2" s="350"/>
    </row>
    <row r="3" spans="1:8" ht="13.5" customHeight="1" x14ac:dyDescent="0.35">
      <c r="A3" s="93" t="s">
        <v>65</v>
      </c>
      <c r="B3" s="126">
        <f>'Annual MLR NE'!B4</f>
        <v>0</v>
      </c>
      <c r="C3" s="351" t="s">
        <v>66</v>
      </c>
      <c r="D3" s="351"/>
      <c r="E3" s="352">
        <f>'Annual MLR NE'!F2</f>
        <v>45530</v>
      </c>
      <c r="F3" s="353"/>
      <c r="G3" s="353"/>
      <c r="H3" s="353"/>
    </row>
    <row r="4" spans="1:8" ht="13.5" customHeight="1" x14ac:dyDescent="0.35">
      <c r="A4" s="93" t="s">
        <v>67</v>
      </c>
      <c r="B4" s="126">
        <f>'Annual MLR NE'!B5</f>
        <v>0</v>
      </c>
      <c r="C4" s="351" t="s">
        <v>68</v>
      </c>
      <c r="D4" s="351"/>
      <c r="E4" s="354" t="s">
        <v>69</v>
      </c>
      <c r="F4" s="354"/>
      <c r="G4" s="354"/>
      <c r="H4" s="354"/>
    </row>
    <row r="5" spans="1:8" ht="13.5" customHeight="1" x14ac:dyDescent="0.35">
      <c r="A5" s="93" t="s">
        <v>70</v>
      </c>
      <c r="B5" s="127">
        <f>'Annual MLR NE'!B6</f>
        <v>45108</v>
      </c>
      <c r="C5" s="351" t="s">
        <v>71</v>
      </c>
      <c r="D5" s="351"/>
      <c r="E5" s="354" t="s">
        <v>166</v>
      </c>
      <c r="F5" s="354"/>
      <c r="G5" s="354"/>
      <c r="H5" s="354"/>
    </row>
    <row r="6" spans="1:8" ht="13.5" customHeight="1" x14ac:dyDescent="0.35">
      <c r="A6" s="93" t="s">
        <v>72</v>
      </c>
      <c r="B6" s="127">
        <f>'Annual MLR NE'!B7</f>
        <v>45473</v>
      </c>
      <c r="C6" s="351" t="s">
        <v>8</v>
      </c>
      <c r="D6" s="351"/>
      <c r="E6" s="354" t="s">
        <v>167</v>
      </c>
      <c r="F6" s="354"/>
      <c r="G6" s="354"/>
      <c r="H6" s="354"/>
    </row>
    <row r="10" spans="1:8" ht="15" thickBot="1" x14ac:dyDescent="0.4"/>
    <row r="11" spans="1:8" ht="15" thickBot="1" x14ac:dyDescent="0.4">
      <c r="A11" s="382" t="s">
        <v>197</v>
      </c>
      <c r="B11" s="383"/>
      <c r="C11" s="383"/>
      <c r="D11" s="383"/>
      <c r="E11" s="383"/>
      <c r="F11" s="383"/>
      <c r="G11" s="383"/>
      <c r="H11" s="384"/>
    </row>
    <row r="12" spans="1:8" ht="15" thickBot="1" x14ac:dyDescent="0.4">
      <c r="A12" s="268" t="s">
        <v>91</v>
      </c>
      <c r="B12" s="268" t="s">
        <v>175</v>
      </c>
      <c r="C12" s="268" t="s">
        <v>144</v>
      </c>
      <c r="D12" s="268" t="s">
        <v>113</v>
      </c>
      <c r="E12" s="268" t="s">
        <v>93</v>
      </c>
      <c r="F12" s="385" t="s">
        <v>95</v>
      </c>
      <c r="G12" s="386"/>
      <c r="H12" s="387"/>
    </row>
    <row r="13" spans="1:8" x14ac:dyDescent="0.35">
      <c r="A13" s="96">
        <v>1</v>
      </c>
      <c r="B13" s="97" t="s">
        <v>168</v>
      </c>
      <c r="C13" s="203">
        <v>0</v>
      </c>
      <c r="D13" s="204">
        <v>0</v>
      </c>
      <c r="E13" s="191">
        <f>C13+D13</f>
        <v>0</v>
      </c>
      <c r="F13" s="388"/>
      <c r="G13" s="389"/>
      <c r="H13" s="390"/>
    </row>
    <row r="14" spans="1:8" x14ac:dyDescent="0.35">
      <c r="A14" s="96">
        <v>2</v>
      </c>
      <c r="B14" s="97" t="s">
        <v>169</v>
      </c>
      <c r="C14" s="203">
        <v>0</v>
      </c>
      <c r="D14" s="204">
        <v>0</v>
      </c>
      <c r="E14" s="191">
        <f t="shared" ref="E14:E19" si="0">C14+D14</f>
        <v>0</v>
      </c>
      <c r="F14" s="391"/>
      <c r="G14" s="392"/>
      <c r="H14" s="393"/>
    </row>
    <row r="15" spans="1:8" x14ac:dyDescent="0.35">
      <c r="A15" s="96">
        <v>3</v>
      </c>
      <c r="B15" s="97" t="s">
        <v>170</v>
      </c>
      <c r="C15" s="203">
        <v>0</v>
      </c>
      <c r="D15" s="204">
        <v>0</v>
      </c>
      <c r="E15" s="191">
        <f t="shared" si="0"/>
        <v>0</v>
      </c>
      <c r="F15" s="391"/>
      <c r="G15" s="392"/>
      <c r="H15" s="393"/>
    </row>
    <row r="16" spans="1:8" x14ac:dyDescent="0.35">
      <c r="A16" s="96">
        <v>4</v>
      </c>
      <c r="B16" s="97" t="s">
        <v>171</v>
      </c>
      <c r="C16" s="203">
        <v>0</v>
      </c>
      <c r="D16" s="204">
        <v>0</v>
      </c>
      <c r="E16" s="191">
        <f t="shared" si="0"/>
        <v>0</v>
      </c>
      <c r="F16" s="391"/>
      <c r="G16" s="392"/>
      <c r="H16" s="393"/>
    </row>
    <row r="17" spans="1:8" x14ac:dyDescent="0.35">
      <c r="A17" s="96">
        <v>5</v>
      </c>
      <c r="B17" s="97" t="s">
        <v>172</v>
      </c>
      <c r="C17" s="203">
        <v>0</v>
      </c>
      <c r="D17" s="204">
        <v>0</v>
      </c>
      <c r="E17" s="191">
        <f t="shared" si="0"/>
        <v>0</v>
      </c>
      <c r="F17" s="391"/>
      <c r="G17" s="392"/>
      <c r="H17" s="393"/>
    </row>
    <row r="18" spans="1:8" x14ac:dyDescent="0.35">
      <c r="A18" s="96">
        <v>6</v>
      </c>
      <c r="B18" s="97" t="s">
        <v>173</v>
      </c>
      <c r="C18" s="203">
        <v>0</v>
      </c>
      <c r="D18" s="204">
        <v>0</v>
      </c>
      <c r="E18" s="191">
        <f t="shared" si="0"/>
        <v>0</v>
      </c>
      <c r="F18" s="391"/>
      <c r="G18" s="392"/>
      <c r="H18" s="393"/>
    </row>
    <row r="19" spans="1:8" ht="15" thickBot="1" x14ac:dyDescent="0.4">
      <c r="A19" s="234">
        <v>7</v>
      </c>
      <c r="B19" s="230" t="s">
        <v>174</v>
      </c>
      <c r="C19" s="239">
        <v>0</v>
      </c>
      <c r="D19" s="240">
        <v>0</v>
      </c>
      <c r="E19" s="243">
        <f t="shared" si="0"/>
        <v>0</v>
      </c>
      <c r="F19" s="394"/>
      <c r="G19" s="395"/>
      <c r="H19" s="396"/>
    </row>
    <row r="20" spans="1:8" ht="15" thickBot="1" x14ac:dyDescent="0.4">
      <c r="A20" s="244"/>
      <c r="B20" s="245" t="s">
        <v>177</v>
      </c>
      <c r="C20" s="246">
        <f>SUM(C13:C19)</f>
        <v>0</v>
      </c>
      <c r="D20" s="246">
        <f>SUM(D13:D19)</f>
        <v>0</v>
      </c>
      <c r="E20" s="269">
        <f>SUM(E13:E19)</f>
        <v>0</v>
      </c>
      <c r="F20" s="397"/>
      <c r="G20" s="398"/>
      <c r="H20" s="399"/>
    </row>
    <row r="21" spans="1:8" ht="15" thickBot="1" x14ac:dyDescent="0.4">
      <c r="A21" s="235"/>
      <c r="B21" s="235" t="s">
        <v>176</v>
      </c>
      <c r="C21" s="233" t="s">
        <v>144</v>
      </c>
      <c r="D21" s="235" t="s">
        <v>113</v>
      </c>
      <c r="E21" s="235" t="s">
        <v>93</v>
      </c>
      <c r="F21" s="382"/>
      <c r="G21" s="383"/>
      <c r="H21" s="384"/>
    </row>
    <row r="22" spans="1:8" x14ac:dyDescent="0.35">
      <c r="A22" s="232">
        <v>8</v>
      </c>
      <c r="B22" s="97" t="s">
        <v>168</v>
      </c>
      <c r="C22" s="203">
        <v>0</v>
      </c>
      <c r="D22" s="204">
        <v>0</v>
      </c>
      <c r="E22" s="191">
        <f>C22+D22</f>
        <v>0</v>
      </c>
      <c r="F22" s="388"/>
      <c r="G22" s="389"/>
      <c r="H22" s="390"/>
    </row>
    <row r="23" spans="1:8" x14ac:dyDescent="0.35">
      <c r="A23" s="232">
        <v>9</v>
      </c>
      <c r="B23" s="97" t="s">
        <v>169</v>
      </c>
      <c r="C23" s="203">
        <v>0</v>
      </c>
      <c r="D23" s="204">
        <v>0</v>
      </c>
      <c r="E23" s="191">
        <f t="shared" ref="E23:E28" si="1">C23+D23</f>
        <v>0</v>
      </c>
      <c r="F23" s="391"/>
      <c r="G23" s="392"/>
      <c r="H23" s="393"/>
    </row>
    <row r="24" spans="1:8" x14ac:dyDescent="0.35">
      <c r="A24" s="232">
        <v>10</v>
      </c>
      <c r="B24" s="97" t="s">
        <v>170</v>
      </c>
      <c r="C24" s="203">
        <v>0</v>
      </c>
      <c r="D24" s="204">
        <v>0</v>
      </c>
      <c r="E24" s="191">
        <f t="shared" si="1"/>
        <v>0</v>
      </c>
      <c r="F24" s="391"/>
      <c r="G24" s="392"/>
      <c r="H24" s="393"/>
    </row>
    <row r="25" spans="1:8" x14ac:dyDescent="0.35">
      <c r="A25" s="232">
        <v>11</v>
      </c>
      <c r="B25" s="97" t="s">
        <v>171</v>
      </c>
      <c r="C25" s="203">
        <v>0</v>
      </c>
      <c r="D25" s="204">
        <v>0</v>
      </c>
      <c r="E25" s="191">
        <f t="shared" si="1"/>
        <v>0</v>
      </c>
      <c r="F25" s="391"/>
      <c r="G25" s="392"/>
      <c r="H25" s="393"/>
    </row>
    <row r="26" spans="1:8" x14ac:dyDescent="0.35">
      <c r="A26" s="232">
        <v>12</v>
      </c>
      <c r="B26" s="97" t="s">
        <v>172</v>
      </c>
      <c r="C26" s="203">
        <v>0</v>
      </c>
      <c r="D26" s="204">
        <v>0</v>
      </c>
      <c r="E26" s="191">
        <f t="shared" si="1"/>
        <v>0</v>
      </c>
      <c r="F26" s="391"/>
      <c r="G26" s="392"/>
      <c r="H26" s="393"/>
    </row>
    <row r="27" spans="1:8" x14ac:dyDescent="0.35">
      <c r="A27" s="232">
        <v>13</v>
      </c>
      <c r="B27" s="97" t="s">
        <v>173</v>
      </c>
      <c r="C27" s="203">
        <v>0</v>
      </c>
      <c r="D27" s="204">
        <v>0</v>
      </c>
      <c r="E27" s="191">
        <f t="shared" si="1"/>
        <v>0</v>
      </c>
      <c r="F27" s="391"/>
      <c r="G27" s="392"/>
      <c r="H27" s="393"/>
    </row>
    <row r="28" spans="1:8" ht="15" thickBot="1" x14ac:dyDescent="0.4">
      <c r="A28" s="247">
        <v>14</v>
      </c>
      <c r="B28" s="230" t="s">
        <v>174</v>
      </c>
      <c r="C28" s="239">
        <v>0</v>
      </c>
      <c r="D28" s="240">
        <v>0</v>
      </c>
      <c r="E28" s="243">
        <f t="shared" si="1"/>
        <v>0</v>
      </c>
      <c r="F28" s="394"/>
      <c r="G28" s="395"/>
      <c r="H28" s="396"/>
    </row>
    <row r="29" spans="1:8" ht="15" thickBot="1" x14ac:dyDescent="0.4">
      <c r="A29" s="244"/>
      <c r="B29" s="245" t="s">
        <v>178</v>
      </c>
      <c r="C29" s="246">
        <f>SUM(C22:C28)</f>
        <v>0</v>
      </c>
      <c r="D29" s="246">
        <f>SUM(D22:D28)</f>
        <v>0</v>
      </c>
      <c r="E29" s="269">
        <f>SUM(E22:E28)</f>
        <v>0</v>
      </c>
      <c r="F29" s="397"/>
      <c r="G29" s="398"/>
      <c r="H29" s="399"/>
    </row>
    <row r="30" spans="1:8" ht="15" thickBot="1" x14ac:dyDescent="0.4">
      <c r="A30" s="235"/>
      <c r="B30" s="236" t="s">
        <v>182</v>
      </c>
      <c r="C30" s="237" t="s">
        <v>144</v>
      </c>
      <c r="D30" s="237" t="s">
        <v>113</v>
      </c>
      <c r="E30" s="238" t="s">
        <v>93</v>
      </c>
      <c r="F30" s="382"/>
      <c r="G30" s="383"/>
      <c r="H30" s="384"/>
    </row>
    <row r="31" spans="1:8" x14ac:dyDescent="0.35">
      <c r="A31" s="231">
        <v>15</v>
      </c>
      <c r="B31" s="101" t="s">
        <v>179</v>
      </c>
      <c r="C31" s="203">
        <v>0</v>
      </c>
      <c r="D31" s="204">
        <v>0</v>
      </c>
      <c r="E31" s="191">
        <f t="shared" ref="E31:E35" si="2">C31+D31</f>
        <v>0</v>
      </c>
      <c r="F31" s="388"/>
      <c r="G31" s="389"/>
      <c r="H31" s="390"/>
    </row>
    <row r="32" spans="1:8" x14ac:dyDescent="0.35">
      <c r="A32" s="232">
        <v>16</v>
      </c>
      <c r="B32" s="101" t="s">
        <v>183</v>
      </c>
      <c r="C32" s="203">
        <v>0</v>
      </c>
      <c r="D32" s="204">
        <v>0</v>
      </c>
      <c r="E32" s="191">
        <f t="shared" si="2"/>
        <v>0</v>
      </c>
      <c r="F32" s="391"/>
      <c r="G32" s="392"/>
      <c r="H32" s="393"/>
    </row>
    <row r="33" spans="1:8" x14ac:dyDescent="0.35">
      <c r="A33" s="232">
        <v>17</v>
      </c>
      <c r="B33" s="101" t="s">
        <v>184</v>
      </c>
      <c r="C33" s="203">
        <v>0</v>
      </c>
      <c r="D33" s="204">
        <v>0</v>
      </c>
      <c r="E33" s="191">
        <f t="shared" si="2"/>
        <v>0</v>
      </c>
      <c r="F33" s="391"/>
      <c r="G33" s="392"/>
      <c r="H33" s="393"/>
    </row>
    <row r="34" spans="1:8" x14ac:dyDescent="0.35">
      <c r="A34" s="232">
        <v>18</v>
      </c>
      <c r="B34" s="101" t="s">
        <v>185</v>
      </c>
      <c r="C34" s="203">
        <v>0</v>
      </c>
      <c r="D34" s="204">
        <v>0</v>
      </c>
      <c r="E34" s="191">
        <f t="shared" si="2"/>
        <v>0</v>
      </c>
      <c r="F34" s="391"/>
      <c r="G34" s="392"/>
      <c r="H34" s="393"/>
    </row>
    <row r="35" spans="1:8" ht="15" thickBot="1" x14ac:dyDescent="0.4">
      <c r="A35" s="247">
        <v>19</v>
      </c>
      <c r="B35" s="248" t="s">
        <v>186</v>
      </c>
      <c r="C35" s="239">
        <v>0</v>
      </c>
      <c r="D35" s="240">
        <v>0</v>
      </c>
      <c r="E35" s="243">
        <f t="shared" si="2"/>
        <v>0</v>
      </c>
      <c r="F35" s="394"/>
      <c r="G35" s="395"/>
      <c r="H35" s="396"/>
    </row>
    <row r="36" spans="1:8" ht="15" customHeight="1" thickBot="1" x14ac:dyDescent="0.4">
      <c r="A36" s="244"/>
      <c r="B36" s="245" t="s">
        <v>199</v>
      </c>
      <c r="C36" s="246">
        <f>SUM(C31:C35)</f>
        <v>0</v>
      </c>
      <c r="D36" s="246">
        <f>SUM(D31:D35)</f>
        <v>0</v>
      </c>
      <c r="E36" s="246">
        <f>SUM(E31:E35)</f>
        <v>0</v>
      </c>
      <c r="F36" s="397"/>
      <c r="G36" s="398"/>
      <c r="H36" s="399"/>
    </row>
    <row r="37" spans="1:8" ht="15" thickBot="1" x14ac:dyDescent="0.4">
      <c r="A37" s="235"/>
      <c r="B37" s="236" t="s">
        <v>194</v>
      </c>
      <c r="C37" s="237" t="s">
        <v>144</v>
      </c>
      <c r="D37" s="237" t="s">
        <v>113</v>
      </c>
      <c r="E37" s="238" t="s">
        <v>93</v>
      </c>
      <c r="F37" s="382"/>
      <c r="G37" s="383"/>
      <c r="H37" s="384"/>
    </row>
    <row r="38" spans="1:8" x14ac:dyDescent="0.35">
      <c r="A38" s="231">
        <v>20</v>
      </c>
      <c r="B38" s="97" t="s">
        <v>168</v>
      </c>
      <c r="C38" s="203">
        <v>0</v>
      </c>
      <c r="D38" s="204">
        <v>0</v>
      </c>
      <c r="E38" s="265">
        <f t="shared" ref="E38:E44" si="3">SUM(C38:D38)</f>
        <v>0</v>
      </c>
      <c r="F38" s="388"/>
      <c r="G38" s="389"/>
      <c r="H38" s="390"/>
    </row>
    <row r="39" spans="1:8" x14ac:dyDescent="0.35">
      <c r="A39" s="232">
        <v>21</v>
      </c>
      <c r="B39" s="97" t="s">
        <v>169</v>
      </c>
      <c r="C39" s="203">
        <v>0</v>
      </c>
      <c r="D39" s="204">
        <v>0</v>
      </c>
      <c r="E39" s="266">
        <f t="shared" si="3"/>
        <v>0</v>
      </c>
      <c r="F39" s="391"/>
      <c r="G39" s="392"/>
      <c r="H39" s="393"/>
    </row>
    <row r="40" spans="1:8" x14ac:dyDescent="0.35">
      <c r="A40" s="232">
        <v>22</v>
      </c>
      <c r="B40" s="97" t="s">
        <v>170</v>
      </c>
      <c r="C40" s="203">
        <v>0</v>
      </c>
      <c r="D40" s="204">
        <v>0</v>
      </c>
      <c r="E40" s="267">
        <f t="shared" si="3"/>
        <v>0</v>
      </c>
      <c r="F40" s="391"/>
      <c r="G40" s="392"/>
      <c r="H40" s="393"/>
    </row>
    <row r="41" spans="1:8" x14ac:dyDescent="0.35">
      <c r="A41" s="232">
        <v>23</v>
      </c>
      <c r="B41" s="97" t="s">
        <v>171</v>
      </c>
      <c r="C41" s="203">
        <v>0</v>
      </c>
      <c r="D41" s="204">
        <v>0</v>
      </c>
      <c r="E41" s="264">
        <f t="shared" si="3"/>
        <v>0</v>
      </c>
      <c r="F41" s="391"/>
      <c r="G41" s="392"/>
      <c r="H41" s="393"/>
    </row>
    <row r="42" spans="1:8" x14ac:dyDescent="0.35">
      <c r="A42" s="232">
        <v>24</v>
      </c>
      <c r="B42" s="97" t="s">
        <v>172</v>
      </c>
      <c r="C42" s="203">
        <v>0</v>
      </c>
      <c r="D42" s="204">
        <v>0</v>
      </c>
      <c r="E42" s="264">
        <f t="shared" si="3"/>
        <v>0</v>
      </c>
      <c r="F42" s="391"/>
      <c r="G42" s="392"/>
      <c r="H42" s="393"/>
    </row>
    <row r="43" spans="1:8" x14ac:dyDescent="0.35">
      <c r="A43" s="232">
        <v>25</v>
      </c>
      <c r="B43" s="97" t="s">
        <v>173</v>
      </c>
      <c r="C43" s="203">
        <v>0</v>
      </c>
      <c r="D43" s="204">
        <v>0</v>
      </c>
      <c r="E43" s="264">
        <f t="shared" si="3"/>
        <v>0</v>
      </c>
      <c r="F43" s="391"/>
      <c r="G43" s="392"/>
      <c r="H43" s="393"/>
    </row>
    <row r="44" spans="1:8" ht="15" thickBot="1" x14ac:dyDescent="0.4">
      <c r="A44" s="247">
        <v>26</v>
      </c>
      <c r="B44" s="230" t="s">
        <v>174</v>
      </c>
      <c r="C44" s="239">
        <v>0</v>
      </c>
      <c r="D44" s="240">
        <v>0</v>
      </c>
      <c r="E44" s="249">
        <f t="shared" si="3"/>
        <v>0</v>
      </c>
      <c r="F44" s="394"/>
      <c r="G44" s="395"/>
      <c r="H44" s="396"/>
    </row>
    <row r="45" spans="1:8" ht="15" thickBot="1" x14ac:dyDescent="0.4">
      <c r="A45" s="250"/>
      <c r="B45" s="245" t="s">
        <v>217</v>
      </c>
      <c r="C45" s="246">
        <f>SUM(C38:C44)</f>
        <v>0</v>
      </c>
      <c r="D45" s="246">
        <f>SUM(D38:D44)</f>
        <v>0</v>
      </c>
      <c r="E45" s="246">
        <f>SUM(E38:E44)</f>
        <v>0</v>
      </c>
      <c r="F45" s="397"/>
      <c r="G45" s="398"/>
      <c r="H45" s="399"/>
    </row>
    <row r="46" spans="1:8" ht="15" thickBot="1" x14ac:dyDescent="0.4">
      <c r="A46" s="250"/>
      <c r="B46" s="270" t="s">
        <v>208</v>
      </c>
      <c r="C46" s="246">
        <f>C20+C29+C36+C45</f>
        <v>0</v>
      </c>
      <c r="D46" s="246">
        <f>D20+D29+D36+D45</f>
        <v>0</v>
      </c>
      <c r="E46" s="269">
        <f>E20+E29+E36+E45</f>
        <v>0</v>
      </c>
      <c r="F46" s="397"/>
      <c r="G46" s="398"/>
      <c r="H46" s="399"/>
    </row>
    <row r="47" spans="1:8" ht="15" thickBot="1" x14ac:dyDescent="0.4">
      <c r="A47" s="235"/>
      <c r="B47" s="271" t="s">
        <v>180</v>
      </c>
      <c r="C47" s="237" t="s">
        <v>144</v>
      </c>
      <c r="D47" s="237" t="s">
        <v>113</v>
      </c>
      <c r="E47" s="238" t="s">
        <v>93</v>
      </c>
      <c r="F47" s="382"/>
      <c r="G47" s="383"/>
      <c r="H47" s="384"/>
    </row>
    <row r="48" spans="1:8" x14ac:dyDescent="0.35">
      <c r="A48" s="231">
        <v>27</v>
      </c>
      <c r="B48" s="97" t="s">
        <v>168</v>
      </c>
      <c r="C48" s="203">
        <v>0</v>
      </c>
      <c r="D48" s="204">
        <v>0</v>
      </c>
      <c r="E48" s="191">
        <f t="shared" ref="E48:E54" si="4">C48+D48</f>
        <v>0</v>
      </c>
      <c r="F48" s="388"/>
      <c r="G48" s="389"/>
      <c r="H48" s="390"/>
    </row>
    <row r="49" spans="1:8" x14ac:dyDescent="0.35">
      <c r="A49" s="232">
        <v>28</v>
      </c>
      <c r="B49" s="97" t="s">
        <v>169</v>
      </c>
      <c r="C49" s="203">
        <v>0</v>
      </c>
      <c r="D49" s="204">
        <v>0</v>
      </c>
      <c r="E49" s="191">
        <f t="shared" si="4"/>
        <v>0</v>
      </c>
      <c r="F49" s="391"/>
      <c r="G49" s="392"/>
      <c r="H49" s="393"/>
    </row>
    <row r="50" spans="1:8" x14ac:dyDescent="0.35">
      <c r="A50" s="232">
        <v>29</v>
      </c>
      <c r="B50" s="97" t="s">
        <v>170</v>
      </c>
      <c r="C50" s="203">
        <v>0</v>
      </c>
      <c r="D50" s="204">
        <v>0</v>
      </c>
      <c r="E50" s="191">
        <f t="shared" si="4"/>
        <v>0</v>
      </c>
      <c r="F50" s="391"/>
      <c r="G50" s="392"/>
      <c r="H50" s="393"/>
    </row>
    <row r="51" spans="1:8" x14ac:dyDescent="0.35">
      <c r="A51" s="232">
        <v>30</v>
      </c>
      <c r="B51" s="97" t="s">
        <v>171</v>
      </c>
      <c r="C51" s="203">
        <v>0</v>
      </c>
      <c r="D51" s="204">
        <v>0</v>
      </c>
      <c r="E51" s="191">
        <f t="shared" si="4"/>
        <v>0</v>
      </c>
      <c r="F51" s="391"/>
      <c r="G51" s="392"/>
      <c r="H51" s="393"/>
    </row>
    <row r="52" spans="1:8" x14ac:dyDescent="0.35">
      <c r="A52" s="232">
        <v>31</v>
      </c>
      <c r="B52" s="97" t="s">
        <v>172</v>
      </c>
      <c r="C52" s="203">
        <v>0</v>
      </c>
      <c r="D52" s="204">
        <v>0</v>
      </c>
      <c r="E52" s="191">
        <f t="shared" si="4"/>
        <v>0</v>
      </c>
      <c r="F52" s="391"/>
      <c r="G52" s="392"/>
      <c r="H52" s="393"/>
    </row>
    <row r="53" spans="1:8" x14ac:dyDescent="0.35">
      <c r="A53" s="232">
        <v>32</v>
      </c>
      <c r="B53" s="97" t="s">
        <v>173</v>
      </c>
      <c r="C53" s="203">
        <v>0</v>
      </c>
      <c r="D53" s="204">
        <v>0</v>
      </c>
      <c r="E53" s="191">
        <f t="shared" si="4"/>
        <v>0</v>
      </c>
      <c r="F53" s="391"/>
      <c r="G53" s="392"/>
      <c r="H53" s="393"/>
    </row>
    <row r="54" spans="1:8" ht="15" thickBot="1" x14ac:dyDescent="0.4">
      <c r="A54" s="247">
        <v>33</v>
      </c>
      <c r="B54" s="230" t="s">
        <v>174</v>
      </c>
      <c r="C54" s="239">
        <v>0</v>
      </c>
      <c r="D54" s="240">
        <v>0</v>
      </c>
      <c r="E54" s="243">
        <f t="shared" si="4"/>
        <v>0</v>
      </c>
      <c r="F54" s="394"/>
      <c r="G54" s="395"/>
      <c r="H54" s="396"/>
    </row>
    <row r="55" spans="1:8" ht="15" thickBot="1" x14ac:dyDescent="0.4">
      <c r="A55" s="244"/>
      <c r="B55" s="245" t="s">
        <v>181</v>
      </c>
      <c r="C55" s="246">
        <f>SUM(C48:C54)</f>
        <v>0</v>
      </c>
      <c r="D55" s="246">
        <f>SUM(D48:D54)</f>
        <v>0</v>
      </c>
      <c r="E55" s="246">
        <f>SUM(E48:E54)</f>
        <v>0</v>
      </c>
      <c r="F55" s="397"/>
      <c r="G55" s="398"/>
      <c r="H55" s="399"/>
    </row>
  </sheetData>
  <sheetProtection algorithmName="SHA-512" hashValue="aGk0tnuDA+G6AzslkTNcAnslU56nMqiMAWd5oXqHQs3rpQIB24qISFz5h67ZeYYRRQj9wJj1/9yegIIO8aSp/Q==" saltValue="Gv8aaroItjB+Mui3Qq+7zg==" spinCount="100000" sheet="1" objects="1" scenarios="1"/>
  <mergeCells count="55">
    <mergeCell ref="F54:H54"/>
    <mergeCell ref="F55:H55"/>
    <mergeCell ref="F46:H46"/>
    <mergeCell ref="F49:H49"/>
    <mergeCell ref="F50:H50"/>
    <mergeCell ref="F51:H51"/>
    <mergeCell ref="F52:H52"/>
    <mergeCell ref="F53:H53"/>
    <mergeCell ref="F43:H43"/>
    <mergeCell ref="F44:H44"/>
    <mergeCell ref="F45:H45"/>
    <mergeCell ref="F47:H47"/>
    <mergeCell ref="F48:H48"/>
    <mergeCell ref="F38:H38"/>
    <mergeCell ref="F39:H39"/>
    <mergeCell ref="F40:H40"/>
    <mergeCell ref="F41:H41"/>
    <mergeCell ref="F42:H42"/>
    <mergeCell ref="F33:H33"/>
    <mergeCell ref="F34:H34"/>
    <mergeCell ref="F35:H35"/>
    <mergeCell ref="F36:H36"/>
    <mergeCell ref="F37:H37"/>
    <mergeCell ref="F27:H27"/>
    <mergeCell ref="F28:H28"/>
    <mergeCell ref="F29:H29"/>
    <mergeCell ref="F30:H30"/>
    <mergeCell ref="F32:H32"/>
    <mergeCell ref="F31:H31"/>
    <mergeCell ref="F22:H22"/>
    <mergeCell ref="F23:H23"/>
    <mergeCell ref="F24:H24"/>
    <mergeCell ref="F25:H25"/>
    <mergeCell ref="F26:H26"/>
    <mergeCell ref="F17:H17"/>
    <mergeCell ref="F18:H18"/>
    <mergeCell ref="F19:H19"/>
    <mergeCell ref="F20:H20"/>
    <mergeCell ref="F21:H21"/>
    <mergeCell ref="F12:H12"/>
    <mergeCell ref="F13:H13"/>
    <mergeCell ref="F14:H14"/>
    <mergeCell ref="F15:H15"/>
    <mergeCell ref="F16:H16"/>
    <mergeCell ref="C5:D5"/>
    <mergeCell ref="E5:H5"/>
    <mergeCell ref="C6:D6"/>
    <mergeCell ref="E6:H6"/>
    <mergeCell ref="A11:H11"/>
    <mergeCell ref="C2:D2"/>
    <mergeCell ref="E2:H2"/>
    <mergeCell ref="C3:D3"/>
    <mergeCell ref="E3:H3"/>
    <mergeCell ref="C4:D4"/>
    <mergeCell ref="E4:H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9"/>
  <sheetViews>
    <sheetView showGridLines="0" zoomScale="90" zoomScaleNormal="90" workbookViewId="0">
      <selection activeCell="B2" sqref="B2"/>
    </sheetView>
  </sheetViews>
  <sheetFormatPr defaultRowHeight="14.5" x14ac:dyDescent="0.35"/>
  <cols>
    <col min="1" max="1" width="26.36328125" customWidth="1"/>
    <col min="2" max="2" width="28.7265625" customWidth="1"/>
    <col min="3" max="6" width="20.6328125" customWidth="1"/>
    <col min="7" max="8" width="14.453125" customWidth="1"/>
  </cols>
  <sheetData>
    <row r="2" spans="1:8" ht="13.5" customHeight="1" x14ac:dyDescent="0.35">
      <c r="A2" s="93" t="s">
        <v>63</v>
      </c>
      <c r="B2" s="126">
        <f>'Annual MLR NE'!B3</f>
        <v>0</v>
      </c>
      <c r="C2" s="349" t="s">
        <v>64</v>
      </c>
      <c r="D2" s="349"/>
      <c r="E2" s="350" t="s">
        <v>190</v>
      </c>
      <c r="F2" s="350"/>
      <c r="G2" s="350"/>
      <c r="H2" s="350"/>
    </row>
    <row r="3" spans="1:8" ht="13.5" customHeight="1" x14ac:dyDescent="0.35">
      <c r="A3" s="93" t="s">
        <v>65</v>
      </c>
      <c r="B3" s="126">
        <f>'Annual MLR NE'!B4</f>
        <v>0</v>
      </c>
      <c r="C3" s="351" t="s">
        <v>66</v>
      </c>
      <c r="D3" s="351"/>
      <c r="E3" s="352">
        <f>'Annual MLR NE'!F2</f>
        <v>45530</v>
      </c>
      <c r="F3" s="353"/>
      <c r="G3" s="353"/>
      <c r="H3" s="353"/>
    </row>
    <row r="4" spans="1:8" ht="13.5" customHeight="1" x14ac:dyDescent="0.35">
      <c r="A4" s="93" t="s">
        <v>67</v>
      </c>
      <c r="B4" s="126">
        <f>'Annual MLR NE'!B5</f>
        <v>0</v>
      </c>
      <c r="C4" s="351" t="s">
        <v>68</v>
      </c>
      <c r="D4" s="351"/>
      <c r="E4" s="354" t="s">
        <v>69</v>
      </c>
      <c r="F4" s="354"/>
      <c r="G4" s="354"/>
      <c r="H4" s="354"/>
    </row>
    <row r="5" spans="1:8" ht="13.5" customHeight="1" x14ac:dyDescent="0.35">
      <c r="A5" s="93" t="s">
        <v>70</v>
      </c>
      <c r="B5" s="127">
        <f>'Annual MLR NE'!B6</f>
        <v>45108</v>
      </c>
      <c r="C5" s="351" t="s">
        <v>71</v>
      </c>
      <c r="D5" s="351"/>
      <c r="E5" s="354" t="s">
        <v>166</v>
      </c>
      <c r="F5" s="354"/>
      <c r="G5" s="354"/>
      <c r="H5" s="354"/>
    </row>
    <row r="6" spans="1:8" ht="13.5" customHeight="1" x14ac:dyDescent="0.35">
      <c r="A6" s="93" t="s">
        <v>72</v>
      </c>
      <c r="B6" s="127">
        <f>'Annual MLR NE'!B7</f>
        <v>45473</v>
      </c>
      <c r="C6" s="351" t="s">
        <v>8</v>
      </c>
      <c r="D6" s="351"/>
      <c r="E6" s="354" t="s">
        <v>167</v>
      </c>
      <c r="F6" s="354"/>
      <c r="G6" s="354"/>
      <c r="H6" s="354"/>
    </row>
    <row r="10" spans="1:8" ht="15" thickBot="1" x14ac:dyDescent="0.4"/>
    <row r="11" spans="1:8" ht="15" thickBot="1" x14ac:dyDescent="0.4">
      <c r="A11" s="382" t="s">
        <v>198</v>
      </c>
      <c r="B11" s="383"/>
      <c r="C11" s="383"/>
      <c r="D11" s="383"/>
      <c r="E11" s="383"/>
      <c r="F11" s="383"/>
      <c r="G11" s="383"/>
      <c r="H11" s="384"/>
    </row>
    <row r="12" spans="1:8" ht="26.5" thickBot="1" x14ac:dyDescent="0.4">
      <c r="A12" s="235" t="s">
        <v>91</v>
      </c>
      <c r="B12" s="251" t="s">
        <v>192</v>
      </c>
      <c r="C12" s="235" t="s">
        <v>144</v>
      </c>
      <c r="D12" s="235" t="s">
        <v>113</v>
      </c>
      <c r="E12" s="235" t="s">
        <v>93</v>
      </c>
      <c r="F12" s="400" t="s">
        <v>195</v>
      </c>
      <c r="G12" s="401"/>
      <c r="H12" s="402"/>
    </row>
    <row r="13" spans="1:8" x14ac:dyDescent="0.35">
      <c r="A13" s="96">
        <v>1</v>
      </c>
      <c r="B13" s="97" t="s">
        <v>168</v>
      </c>
      <c r="C13" s="203">
        <v>0</v>
      </c>
      <c r="D13" s="204">
        <v>0</v>
      </c>
      <c r="E13" s="191">
        <f>C13+D13</f>
        <v>0</v>
      </c>
      <c r="F13" s="362"/>
      <c r="G13" s="362"/>
      <c r="H13" s="403"/>
    </row>
    <row r="14" spans="1:8" x14ac:dyDescent="0.35">
      <c r="A14" s="96">
        <v>2</v>
      </c>
      <c r="B14" s="97" t="s">
        <v>169</v>
      </c>
      <c r="C14" s="203">
        <v>0</v>
      </c>
      <c r="D14" s="204">
        <v>0</v>
      </c>
      <c r="E14" s="191">
        <f t="shared" ref="E14:E19" si="0">C14+D14</f>
        <v>0</v>
      </c>
      <c r="F14" s="362"/>
      <c r="G14" s="362"/>
      <c r="H14" s="403"/>
    </row>
    <row r="15" spans="1:8" x14ac:dyDescent="0.35">
      <c r="A15" s="96">
        <v>3</v>
      </c>
      <c r="B15" s="97" t="s">
        <v>170</v>
      </c>
      <c r="C15" s="203">
        <v>0</v>
      </c>
      <c r="D15" s="204">
        <v>0</v>
      </c>
      <c r="E15" s="191">
        <f t="shared" si="0"/>
        <v>0</v>
      </c>
      <c r="F15" s="362"/>
      <c r="G15" s="362"/>
      <c r="H15" s="403"/>
    </row>
    <row r="16" spans="1:8" x14ac:dyDescent="0.35">
      <c r="A16" s="96">
        <v>4</v>
      </c>
      <c r="B16" s="97" t="s">
        <v>171</v>
      </c>
      <c r="C16" s="203">
        <v>0</v>
      </c>
      <c r="D16" s="204">
        <v>0</v>
      </c>
      <c r="E16" s="191">
        <f t="shared" si="0"/>
        <v>0</v>
      </c>
      <c r="F16" s="362"/>
      <c r="G16" s="362"/>
      <c r="H16" s="403"/>
    </row>
    <row r="17" spans="1:8" x14ac:dyDescent="0.35">
      <c r="A17" s="96">
        <v>5</v>
      </c>
      <c r="B17" s="97" t="s">
        <v>172</v>
      </c>
      <c r="C17" s="203">
        <v>0</v>
      </c>
      <c r="D17" s="204">
        <v>0</v>
      </c>
      <c r="E17" s="191">
        <f t="shared" si="0"/>
        <v>0</v>
      </c>
      <c r="F17" s="362"/>
      <c r="G17" s="362"/>
      <c r="H17" s="403"/>
    </row>
    <row r="18" spans="1:8" x14ac:dyDescent="0.35">
      <c r="A18" s="96">
        <v>6</v>
      </c>
      <c r="B18" s="97" t="s">
        <v>173</v>
      </c>
      <c r="C18" s="203">
        <v>0</v>
      </c>
      <c r="D18" s="204">
        <v>0</v>
      </c>
      <c r="E18" s="191">
        <f t="shared" si="0"/>
        <v>0</v>
      </c>
      <c r="F18" s="362"/>
      <c r="G18" s="362"/>
      <c r="H18" s="403"/>
    </row>
    <row r="19" spans="1:8" x14ac:dyDescent="0.35">
      <c r="A19" s="96">
        <v>7</v>
      </c>
      <c r="B19" s="100" t="s">
        <v>174</v>
      </c>
      <c r="C19" s="203">
        <v>0</v>
      </c>
      <c r="D19" s="204">
        <v>0</v>
      </c>
      <c r="E19" s="191">
        <f t="shared" si="0"/>
        <v>0</v>
      </c>
      <c r="F19" s="362"/>
      <c r="G19" s="362"/>
      <c r="H19" s="403"/>
    </row>
    <row r="20" spans="1:8" ht="15" thickBot="1" x14ac:dyDescent="0.4">
      <c r="A20" s="241"/>
      <c r="B20" s="242" t="s">
        <v>200</v>
      </c>
      <c r="C20" s="175">
        <f>SUM(C13:C19)</f>
        <v>0</v>
      </c>
      <c r="D20" s="175">
        <f>SUM(D13:D19)</f>
        <v>0</v>
      </c>
      <c r="E20" s="175">
        <f>SUM(E13:E19)</f>
        <v>0</v>
      </c>
      <c r="F20" s="404"/>
      <c r="G20" s="404"/>
      <c r="H20" s="405"/>
    </row>
    <row r="21" spans="1:8" ht="26.5" thickBot="1" x14ac:dyDescent="0.4">
      <c r="A21" s="235"/>
      <c r="B21" s="251" t="s">
        <v>191</v>
      </c>
      <c r="C21" s="235" t="s">
        <v>144</v>
      </c>
      <c r="D21" s="235" t="s">
        <v>113</v>
      </c>
      <c r="E21" s="235" t="s">
        <v>93</v>
      </c>
      <c r="F21" s="400"/>
      <c r="G21" s="401"/>
      <c r="H21" s="402"/>
    </row>
    <row r="22" spans="1:8" x14ac:dyDescent="0.35">
      <c r="A22" s="96">
        <v>1</v>
      </c>
      <c r="B22" s="97" t="s">
        <v>168</v>
      </c>
      <c r="C22" s="203">
        <v>0</v>
      </c>
      <c r="D22" s="204">
        <v>0</v>
      </c>
      <c r="E22" s="191">
        <f>C22+D22</f>
        <v>0</v>
      </c>
      <c r="F22" s="362"/>
      <c r="G22" s="362"/>
      <c r="H22" s="403"/>
    </row>
    <row r="23" spans="1:8" x14ac:dyDescent="0.35">
      <c r="A23" s="96">
        <v>2</v>
      </c>
      <c r="B23" s="97" t="s">
        <v>169</v>
      </c>
      <c r="C23" s="203">
        <v>0</v>
      </c>
      <c r="D23" s="204">
        <v>0</v>
      </c>
      <c r="E23" s="191">
        <f t="shared" ref="E23:E28" si="1">C23+D23</f>
        <v>0</v>
      </c>
      <c r="F23" s="362"/>
      <c r="G23" s="362"/>
      <c r="H23" s="403"/>
    </row>
    <row r="24" spans="1:8" x14ac:dyDescent="0.35">
      <c r="A24" s="96">
        <v>3</v>
      </c>
      <c r="B24" s="97" t="s">
        <v>170</v>
      </c>
      <c r="C24" s="203">
        <v>0</v>
      </c>
      <c r="D24" s="204">
        <v>0</v>
      </c>
      <c r="E24" s="191">
        <f t="shared" si="1"/>
        <v>0</v>
      </c>
      <c r="F24" s="362"/>
      <c r="G24" s="362"/>
      <c r="H24" s="403"/>
    </row>
    <row r="25" spans="1:8" x14ac:dyDescent="0.35">
      <c r="A25" s="96">
        <v>4</v>
      </c>
      <c r="B25" s="97" t="s">
        <v>171</v>
      </c>
      <c r="C25" s="203">
        <v>0</v>
      </c>
      <c r="D25" s="204">
        <v>0</v>
      </c>
      <c r="E25" s="191">
        <f t="shared" si="1"/>
        <v>0</v>
      </c>
      <c r="F25" s="362"/>
      <c r="G25" s="362"/>
      <c r="H25" s="403"/>
    </row>
    <row r="26" spans="1:8" x14ac:dyDescent="0.35">
      <c r="A26" s="96">
        <v>5</v>
      </c>
      <c r="B26" s="97" t="s">
        <v>172</v>
      </c>
      <c r="C26" s="203">
        <v>0</v>
      </c>
      <c r="D26" s="204">
        <v>0</v>
      </c>
      <c r="E26" s="191">
        <f t="shared" si="1"/>
        <v>0</v>
      </c>
      <c r="F26" s="362"/>
      <c r="G26" s="362"/>
      <c r="H26" s="403"/>
    </row>
    <row r="27" spans="1:8" x14ac:dyDescent="0.35">
      <c r="A27" s="96">
        <v>6</v>
      </c>
      <c r="B27" s="97" t="s">
        <v>173</v>
      </c>
      <c r="C27" s="203">
        <v>0</v>
      </c>
      <c r="D27" s="204">
        <v>0</v>
      </c>
      <c r="E27" s="191">
        <f t="shared" si="1"/>
        <v>0</v>
      </c>
      <c r="F27" s="362"/>
      <c r="G27" s="362"/>
      <c r="H27" s="403"/>
    </row>
    <row r="28" spans="1:8" x14ac:dyDescent="0.35">
      <c r="A28" s="96">
        <v>7</v>
      </c>
      <c r="B28" s="100" t="s">
        <v>174</v>
      </c>
      <c r="C28" s="203">
        <v>0</v>
      </c>
      <c r="D28" s="204">
        <v>0</v>
      </c>
      <c r="E28" s="191">
        <f t="shared" si="1"/>
        <v>0</v>
      </c>
      <c r="F28" s="362"/>
      <c r="G28" s="362"/>
      <c r="H28" s="403"/>
    </row>
    <row r="29" spans="1:8" ht="15" customHeight="1" thickBot="1" x14ac:dyDescent="0.4">
      <c r="A29" s="241"/>
      <c r="B29" s="242" t="s">
        <v>201</v>
      </c>
      <c r="C29" s="175">
        <f>SUM(C22:C28)</f>
        <v>0</v>
      </c>
      <c r="D29" s="175">
        <f>SUM(D22:D28)</f>
        <v>0</v>
      </c>
      <c r="E29" s="175">
        <f>SUM(E22:E28)</f>
        <v>0</v>
      </c>
      <c r="F29" s="404"/>
      <c r="G29" s="404"/>
      <c r="H29" s="405"/>
    </row>
    <row r="30" spans="1:8" ht="26.5" thickBot="1" x14ac:dyDescent="0.4">
      <c r="A30" s="235"/>
      <c r="B30" s="251" t="s">
        <v>193</v>
      </c>
      <c r="C30" s="235" t="s">
        <v>144</v>
      </c>
      <c r="D30" s="235" t="s">
        <v>113</v>
      </c>
      <c r="E30" s="235" t="s">
        <v>93</v>
      </c>
      <c r="F30" s="400"/>
      <c r="G30" s="401"/>
      <c r="H30" s="402"/>
    </row>
    <row r="31" spans="1:8" x14ac:dyDescent="0.35">
      <c r="A31" s="96">
        <v>1</v>
      </c>
      <c r="B31" s="97" t="s">
        <v>168</v>
      </c>
      <c r="C31" s="203">
        <v>0</v>
      </c>
      <c r="D31" s="204">
        <v>0</v>
      </c>
      <c r="E31" s="191">
        <f>C31+D31</f>
        <v>0</v>
      </c>
      <c r="F31" s="362"/>
      <c r="G31" s="362"/>
      <c r="H31" s="403"/>
    </row>
    <row r="32" spans="1:8" x14ac:dyDescent="0.35">
      <c r="A32" s="96">
        <v>2</v>
      </c>
      <c r="B32" s="97" t="s">
        <v>169</v>
      </c>
      <c r="C32" s="203">
        <v>0</v>
      </c>
      <c r="D32" s="204">
        <v>0</v>
      </c>
      <c r="E32" s="191">
        <f t="shared" ref="E32:E37" si="2">C32+D32</f>
        <v>0</v>
      </c>
      <c r="F32" s="362"/>
      <c r="G32" s="362"/>
      <c r="H32" s="403"/>
    </row>
    <row r="33" spans="1:8" x14ac:dyDescent="0.35">
      <c r="A33" s="96">
        <v>3</v>
      </c>
      <c r="B33" s="97" t="s">
        <v>170</v>
      </c>
      <c r="C33" s="203">
        <v>0</v>
      </c>
      <c r="D33" s="204">
        <v>0</v>
      </c>
      <c r="E33" s="191">
        <f t="shared" si="2"/>
        <v>0</v>
      </c>
      <c r="F33" s="362"/>
      <c r="G33" s="362"/>
      <c r="H33" s="403"/>
    </row>
    <row r="34" spans="1:8" x14ac:dyDescent="0.35">
      <c r="A34" s="96">
        <v>4</v>
      </c>
      <c r="B34" s="97" t="s">
        <v>171</v>
      </c>
      <c r="C34" s="203">
        <v>0</v>
      </c>
      <c r="D34" s="204">
        <v>0</v>
      </c>
      <c r="E34" s="191">
        <f t="shared" si="2"/>
        <v>0</v>
      </c>
      <c r="F34" s="362"/>
      <c r="G34" s="362"/>
      <c r="H34" s="403"/>
    </row>
    <row r="35" spans="1:8" x14ac:dyDescent="0.35">
      <c r="A35" s="96">
        <v>5</v>
      </c>
      <c r="B35" s="97" t="s">
        <v>172</v>
      </c>
      <c r="C35" s="203">
        <v>0</v>
      </c>
      <c r="D35" s="204">
        <v>0</v>
      </c>
      <c r="E35" s="191">
        <f t="shared" si="2"/>
        <v>0</v>
      </c>
      <c r="F35" s="362"/>
      <c r="G35" s="362"/>
      <c r="H35" s="403"/>
    </row>
    <row r="36" spans="1:8" x14ac:dyDescent="0.35">
      <c r="A36" s="96">
        <v>6</v>
      </c>
      <c r="B36" s="97" t="s">
        <v>173</v>
      </c>
      <c r="C36" s="203">
        <v>0</v>
      </c>
      <c r="D36" s="204">
        <v>0</v>
      </c>
      <c r="E36" s="191">
        <f t="shared" si="2"/>
        <v>0</v>
      </c>
      <c r="F36" s="362"/>
      <c r="G36" s="362"/>
      <c r="H36" s="403"/>
    </row>
    <row r="37" spans="1:8" x14ac:dyDescent="0.35">
      <c r="A37" s="96">
        <v>7</v>
      </c>
      <c r="B37" s="100" t="s">
        <v>174</v>
      </c>
      <c r="C37" s="203">
        <v>0</v>
      </c>
      <c r="D37" s="204">
        <v>0</v>
      </c>
      <c r="E37" s="191">
        <f t="shared" si="2"/>
        <v>0</v>
      </c>
      <c r="F37" s="362"/>
      <c r="G37" s="362"/>
      <c r="H37" s="403"/>
    </row>
    <row r="38" spans="1:8" ht="15" thickBot="1" x14ac:dyDescent="0.4">
      <c r="A38" s="241"/>
      <c r="B38" s="242" t="s">
        <v>202</v>
      </c>
      <c r="C38" s="175">
        <f>SUM(C31:C37)</f>
        <v>0</v>
      </c>
      <c r="D38" s="175">
        <f>SUM(D31:D37)</f>
        <v>0</v>
      </c>
      <c r="E38" s="175">
        <f>SUM(E31:E37)</f>
        <v>0</v>
      </c>
      <c r="F38" s="404"/>
      <c r="G38" s="404"/>
      <c r="H38" s="405"/>
    </row>
    <row r="39" spans="1:8" ht="15" thickBot="1" x14ac:dyDescent="0.4">
      <c r="A39" s="244"/>
      <c r="B39" s="245" t="s">
        <v>203</v>
      </c>
      <c r="C39" s="246">
        <f>C20</f>
        <v>0</v>
      </c>
      <c r="D39" s="246">
        <f>D20</f>
        <v>0</v>
      </c>
      <c r="E39" s="246">
        <f>E20</f>
        <v>0</v>
      </c>
      <c r="F39" s="404"/>
      <c r="G39" s="404"/>
      <c r="H39" s="405"/>
    </row>
  </sheetData>
  <sheetProtection algorithmName="SHA-512" hashValue="7kgka4S7Y6GQCKH8MOqLmfe53jdRtVPu7lLB9owZLM3xlxR3b45BNKXqA5eKdewSPX6WeB/ykk4NW1HESMyMYQ==" saltValue="wdLUQcj5SU5UspiBWPXzkg==" spinCount="100000" sheet="1" objects="1" scenarios="1"/>
  <mergeCells count="39">
    <mergeCell ref="F39:H39"/>
    <mergeCell ref="F30:H30"/>
    <mergeCell ref="F31:H31"/>
    <mergeCell ref="F32:H32"/>
    <mergeCell ref="F33:H33"/>
    <mergeCell ref="F34:H34"/>
    <mergeCell ref="F35:H35"/>
    <mergeCell ref="F28:H28"/>
    <mergeCell ref="F36:H36"/>
    <mergeCell ref="F37:H37"/>
    <mergeCell ref="F38:H38"/>
    <mergeCell ref="F29:H29"/>
    <mergeCell ref="F17:H17"/>
    <mergeCell ref="F18:H18"/>
    <mergeCell ref="F19:H19"/>
    <mergeCell ref="F13:H13"/>
    <mergeCell ref="F27:H27"/>
    <mergeCell ref="F24:H24"/>
    <mergeCell ref="F25:H25"/>
    <mergeCell ref="F26:H26"/>
    <mergeCell ref="F20:H20"/>
    <mergeCell ref="F21:H21"/>
    <mergeCell ref="F22:H22"/>
    <mergeCell ref="F23:H23"/>
    <mergeCell ref="F14:H14"/>
    <mergeCell ref="F15:H15"/>
    <mergeCell ref="F16:H16"/>
    <mergeCell ref="C5:D5"/>
    <mergeCell ref="E5:H5"/>
    <mergeCell ref="C6:D6"/>
    <mergeCell ref="E6:H6"/>
    <mergeCell ref="F12:H12"/>
    <mergeCell ref="A11:H11"/>
    <mergeCell ref="C2:D2"/>
    <mergeCell ref="E2:H2"/>
    <mergeCell ref="C3:D3"/>
    <mergeCell ref="E3:H3"/>
    <mergeCell ref="C4:D4"/>
    <mergeCell ref="E4: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zoomScale="90" zoomScaleNormal="90" workbookViewId="0">
      <selection activeCell="B2" sqref="B2"/>
    </sheetView>
  </sheetViews>
  <sheetFormatPr defaultColWidth="9.1796875" defaultRowHeight="11.5" x14ac:dyDescent="0.25"/>
  <cols>
    <col min="1" max="1" width="27.81640625" style="183" customWidth="1"/>
    <col min="2" max="2" width="47.7265625" style="70" customWidth="1"/>
    <col min="3" max="3" width="22.7265625" style="69" customWidth="1"/>
    <col min="4" max="7" width="22.7265625" style="70" customWidth="1"/>
    <col min="8" max="8" width="30.81640625" style="62" customWidth="1"/>
    <col min="9" max="9" width="27.1796875" style="62" customWidth="1"/>
    <col min="10" max="10" width="13.453125" style="62" bestFit="1" customWidth="1"/>
    <col min="11" max="11" width="89.7265625" style="62" customWidth="1"/>
    <col min="12" max="16384" width="9.1796875" style="62"/>
  </cols>
  <sheetData>
    <row r="1" spans="1:11" s="55" customFormat="1" ht="15" customHeight="1" x14ac:dyDescent="0.35">
      <c r="A1" s="184"/>
      <c r="B1" s="53"/>
      <c r="C1" s="54"/>
      <c r="D1" s="54"/>
      <c r="E1" s="54"/>
      <c r="F1" s="54"/>
      <c r="G1" s="54"/>
      <c r="H1" s="62"/>
    </row>
    <row r="2" spans="1:11" s="57" customFormat="1" ht="12.75" customHeight="1" x14ac:dyDescent="0.3">
      <c r="A2" s="93" t="s">
        <v>63</v>
      </c>
      <c r="B2" s="126">
        <f>'Annual MLR NE'!B3</f>
        <v>0</v>
      </c>
      <c r="C2" s="349" t="s">
        <v>64</v>
      </c>
      <c r="D2" s="349"/>
      <c r="E2" s="350" t="s">
        <v>116</v>
      </c>
      <c r="F2" s="350"/>
      <c r="G2" s="350"/>
      <c r="H2" s="350"/>
      <c r="I2" s="56"/>
    </row>
    <row r="3" spans="1:11" s="57" customFormat="1" ht="13" x14ac:dyDescent="0.3">
      <c r="A3" s="93" t="s">
        <v>65</v>
      </c>
      <c r="B3" s="126">
        <f>'Annual MLR NE'!B4</f>
        <v>0</v>
      </c>
      <c r="C3" s="351" t="s">
        <v>66</v>
      </c>
      <c r="D3" s="351"/>
      <c r="E3" s="352">
        <f>'Annual MLR NE'!F2</f>
        <v>45530</v>
      </c>
      <c r="F3" s="353"/>
      <c r="G3" s="353"/>
      <c r="H3" s="353"/>
      <c r="I3" s="58"/>
    </row>
    <row r="4" spans="1:11" s="57" customFormat="1" ht="13" x14ac:dyDescent="0.3">
      <c r="A4" s="93" t="s">
        <v>67</v>
      </c>
      <c r="B4" s="126">
        <f>'Annual MLR NE'!B5</f>
        <v>0</v>
      </c>
      <c r="C4" s="351" t="s">
        <v>68</v>
      </c>
      <c r="D4" s="351"/>
      <c r="E4" s="354" t="s">
        <v>69</v>
      </c>
      <c r="F4" s="354"/>
      <c r="G4" s="354"/>
      <c r="H4" s="354"/>
      <c r="I4" s="58"/>
    </row>
    <row r="5" spans="1:11" s="59" customFormat="1" ht="14.5" x14ac:dyDescent="0.35">
      <c r="A5" s="93" t="s">
        <v>70</v>
      </c>
      <c r="B5" s="127">
        <f>'Annual MLR NE'!B6</f>
        <v>45108</v>
      </c>
      <c r="C5" s="351" t="s">
        <v>71</v>
      </c>
      <c r="D5" s="351"/>
      <c r="E5" s="354" t="s">
        <v>166</v>
      </c>
      <c r="F5" s="354"/>
      <c r="G5" s="354"/>
      <c r="H5" s="354"/>
      <c r="I5"/>
    </row>
    <row r="6" spans="1:11" s="59" customFormat="1" ht="14.5" x14ac:dyDescent="0.35">
      <c r="A6" s="93" t="s">
        <v>72</v>
      </c>
      <c r="B6" s="127">
        <f>'Annual MLR NE'!B7</f>
        <v>45473</v>
      </c>
      <c r="C6" s="351" t="s">
        <v>8</v>
      </c>
      <c r="D6" s="351"/>
      <c r="E6" s="354" t="s">
        <v>167</v>
      </c>
      <c r="F6" s="354"/>
      <c r="G6" s="354"/>
      <c r="H6" s="354"/>
      <c r="I6"/>
    </row>
    <row r="7" spans="1:11" ht="12.5" x14ac:dyDescent="0.25">
      <c r="A7" s="60"/>
      <c r="B7" s="54"/>
      <c r="C7" s="54"/>
      <c r="D7" s="54"/>
      <c r="E7" s="61"/>
      <c r="F7" s="61"/>
      <c r="G7" s="61"/>
      <c r="H7" s="61"/>
    </row>
    <row r="8" spans="1:11" ht="13" x14ac:dyDescent="0.25">
      <c r="A8" s="63" t="s">
        <v>117</v>
      </c>
      <c r="B8" s="64"/>
      <c r="C8" s="65"/>
      <c r="D8" s="65"/>
      <c r="E8" s="61"/>
      <c r="F8" s="61"/>
      <c r="G8" s="61"/>
      <c r="H8" s="61"/>
    </row>
    <row r="9" spans="1:11" ht="13" x14ac:dyDescent="0.25">
      <c r="A9" s="131" t="s">
        <v>73</v>
      </c>
      <c r="B9" s="64"/>
      <c r="C9" s="65"/>
      <c r="D9" s="65"/>
      <c r="E9" s="61"/>
      <c r="F9" s="61"/>
      <c r="G9" s="61"/>
      <c r="H9" s="61"/>
    </row>
    <row r="10" spans="1:11" ht="13.5" thickBot="1" x14ac:dyDescent="0.3">
      <c r="A10" s="66"/>
      <c r="B10" s="67"/>
      <c r="C10" s="60"/>
      <c r="D10" s="60"/>
      <c r="E10" s="61"/>
      <c r="F10" s="61"/>
      <c r="G10" s="61"/>
      <c r="H10" s="61"/>
    </row>
    <row r="11" spans="1:11" x14ac:dyDescent="0.25">
      <c r="A11" s="214"/>
      <c r="B11" s="215" t="s">
        <v>118</v>
      </c>
      <c r="C11" s="189"/>
      <c r="D11" s="189"/>
      <c r="E11" s="189"/>
      <c r="F11" s="189"/>
      <c r="G11" s="189"/>
      <c r="H11" s="189"/>
      <c r="I11" s="406" t="s">
        <v>119</v>
      </c>
      <c r="J11" s="406" t="s">
        <v>120</v>
      </c>
      <c r="K11" s="408" t="s">
        <v>121</v>
      </c>
    </row>
    <row r="12" spans="1:11" x14ac:dyDescent="0.25">
      <c r="A12" s="213" t="s">
        <v>156</v>
      </c>
      <c r="B12" s="136" t="s">
        <v>122</v>
      </c>
      <c r="C12" s="190" t="s">
        <v>145</v>
      </c>
      <c r="D12" s="190" t="s">
        <v>146</v>
      </c>
      <c r="E12" s="190" t="s">
        <v>123</v>
      </c>
      <c r="F12" s="190" t="s">
        <v>147</v>
      </c>
      <c r="G12" s="190" t="s">
        <v>138</v>
      </c>
      <c r="H12" s="190" t="s">
        <v>124</v>
      </c>
      <c r="I12" s="407"/>
      <c r="J12" s="407"/>
      <c r="K12" s="409"/>
    </row>
    <row r="13" spans="1:11" ht="13" x14ac:dyDescent="0.25">
      <c r="A13" s="133">
        <v>1</v>
      </c>
      <c r="B13" s="68" t="s">
        <v>125</v>
      </c>
      <c r="C13" s="209">
        <f>'Annual MLR NE'!C78</f>
        <v>0</v>
      </c>
      <c r="D13" s="209">
        <f>'Annual MLR Exp'!C78</f>
        <v>0</v>
      </c>
      <c r="E13" s="209">
        <f>C13+D13</f>
        <v>0</v>
      </c>
      <c r="F13" s="210">
        <v>0</v>
      </c>
      <c r="G13" s="209">
        <f>E13+F13</f>
        <v>0</v>
      </c>
      <c r="H13" s="210">
        <v>0</v>
      </c>
      <c r="I13" s="209" t="str">
        <f>IF(H13=0,"N/A",G13-H13)</f>
        <v>N/A</v>
      </c>
      <c r="J13" s="134" t="str">
        <f>IF(H13=0,"N/A",G13/H13-1)</f>
        <v>N/A</v>
      </c>
      <c r="K13" s="135"/>
    </row>
    <row r="14" spans="1:11" x14ac:dyDescent="0.25">
      <c r="A14" s="132"/>
      <c r="B14" s="136"/>
      <c r="C14" s="187"/>
      <c r="D14" s="187"/>
      <c r="E14" s="187"/>
      <c r="F14" s="137"/>
      <c r="G14" s="137"/>
      <c r="H14" s="138"/>
      <c r="I14" s="138"/>
      <c r="J14" s="139"/>
      <c r="K14" s="140"/>
    </row>
    <row r="15" spans="1:11" ht="13" x14ac:dyDescent="0.25">
      <c r="A15" s="133">
        <v>2</v>
      </c>
      <c r="B15" s="68" t="s">
        <v>126</v>
      </c>
      <c r="C15" s="193">
        <f>'Annual MLR NE'!D50</f>
        <v>0</v>
      </c>
      <c r="D15" s="193">
        <f>'Annual MLR Exp'!D50</f>
        <v>0</v>
      </c>
      <c r="E15" s="142">
        <f>C15+D15</f>
        <v>0</v>
      </c>
      <c r="F15" s="141">
        <v>0</v>
      </c>
      <c r="G15" s="142">
        <f>E15+F15</f>
        <v>0</v>
      </c>
      <c r="H15" s="205">
        <v>0</v>
      </c>
      <c r="I15" s="142">
        <f>G15-H15</f>
        <v>0</v>
      </c>
      <c r="J15" s="134" t="str">
        <f>IF(H15=0,"N/A",G15/H15-1)</f>
        <v>N/A</v>
      </c>
      <c r="K15" s="135"/>
    </row>
    <row r="16" spans="1:11" ht="13" x14ac:dyDescent="0.25">
      <c r="A16" s="143"/>
      <c r="B16" s="144"/>
      <c r="C16" s="188"/>
      <c r="D16" s="188"/>
      <c r="E16" s="188"/>
      <c r="F16" s="145"/>
      <c r="G16" s="145"/>
      <c r="H16" s="145"/>
      <c r="I16" s="145"/>
      <c r="J16" s="146"/>
      <c r="K16" s="147"/>
    </row>
    <row r="17" spans="1:11" ht="13" x14ac:dyDescent="0.25">
      <c r="A17" s="133">
        <v>3</v>
      </c>
      <c r="B17" s="68" t="s">
        <v>127</v>
      </c>
      <c r="C17" s="193">
        <f>'Annual MLR NE'!D55+'Annual MLR NE'!D56</f>
        <v>0</v>
      </c>
      <c r="D17" s="193">
        <f>'Annual MLR Exp'!D55+'Annual MLR Exp'!D56</f>
        <v>0</v>
      </c>
      <c r="E17" s="142">
        <f>C17+D17</f>
        <v>0</v>
      </c>
      <c r="F17" s="141">
        <v>0</v>
      </c>
      <c r="G17" s="142">
        <f>E17+F17</f>
        <v>0</v>
      </c>
      <c r="H17" s="205">
        <v>0</v>
      </c>
      <c r="I17" s="142">
        <f>G17-H17</f>
        <v>0</v>
      </c>
      <c r="J17" s="134" t="str">
        <f>IF(H17=0,"N/A",G17/H17-1)</f>
        <v>N/A</v>
      </c>
      <c r="K17" s="135"/>
    </row>
    <row r="18" spans="1:11" ht="13" x14ac:dyDescent="0.25">
      <c r="A18" s="143"/>
      <c r="B18" s="144"/>
      <c r="C18" s="188"/>
      <c r="D18" s="188"/>
      <c r="E18" s="188"/>
      <c r="F18" s="145"/>
      <c r="G18" s="145"/>
      <c r="H18" s="145"/>
      <c r="I18" s="145"/>
      <c r="J18" s="146"/>
      <c r="K18" s="147"/>
    </row>
    <row r="19" spans="1:11" ht="13" x14ac:dyDescent="0.25">
      <c r="A19" s="133">
        <v>4</v>
      </c>
      <c r="B19" s="68" t="s">
        <v>128</v>
      </c>
      <c r="C19" s="193">
        <f>'Annual MLR NE'!D30</f>
        <v>0</v>
      </c>
      <c r="D19" s="193">
        <f>'Annual MLR Exp'!D30</f>
        <v>0</v>
      </c>
      <c r="E19" s="142">
        <f>C19+D19</f>
        <v>0</v>
      </c>
      <c r="F19" s="141">
        <v>0</v>
      </c>
      <c r="G19" s="142">
        <f>E19+F19</f>
        <v>0</v>
      </c>
      <c r="H19" s="141">
        <v>0</v>
      </c>
      <c r="I19" s="142">
        <f>G19-H19</f>
        <v>0</v>
      </c>
      <c r="J19" s="134" t="str">
        <f>IF(H19=0,"N/A",G19/H19-1)</f>
        <v>N/A</v>
      </c>
      <c r="K19" s="135"/>
    </row>
    <row r="20" spans="1:11" ht="13" x14ac:dyDescent="0.25">
      <c r="A20" s="143"/>
      <c r="B20" s="144"/>
      <c r="C20" s="188"/>
      <c r="D20" s="188"/>
      <c r="E20" s="188"/>
      <c r="F20" s="145"/>
      <c r="G20" s="145"/>
      <c r="H20" s="145"/>
      <c r="I20" s="145"/>
      <c r="J20" s="146"/>
      <c r="K20" s="147"/>
    </row>
    <row r="21" spans="1:11" ht="13" x14ac:dyDescent="0.25">
      <c r="A21" s="133">
        <v>5</v>
      </c>
      <c r="B21" s="68" t="s">
        <v>129</v>
      </c>
      <c r="C21" s="193">
        <f>'Annual MLR NE'!D32-'Annual MLR NE'!D33</f>
        <v>0</v>
      </c>
      <c r="D21" s="193">
        <f>'Annual MLR Exp'!D32-'Annual MLR Exp'!D33</f>
        <v>0</v>
      </c>
      <c r="E21" s="142">
        <f>C21+D21</f>
        <v>0</v>
      </c>
      <c r="F21" s="141">
        <v>0</v>
      </c>
      <c r="G21" s="142">
        <f>E21+F21</f>
        <v>0</v>
      </c>
      <c r="H21" s="141">
        <v>0</v>
      </c>
      <c r="I21" s="142">
        <f>G21-H21</f>
        <v>0</v>
      </c>
      <c r="J21" s="134" t="str">
        <f>IF(H21=0,"N/A",G21/H21-1)</f>
        <v>N/A</v>
      </c>
      <c r="K21" s="135"/>
    </row>
    <row r="22" spans="1:11" ht="13" x14ac:dyDescent="0.25">
      <c r="A22" s="143"/>
      <c r="B22" s="144"/>
      <c r="C22" s="188"/>
      <c r="D22" s="188"/>
      <c r="E22" s="188"/>
      <c r="F22" s="145"/>
      <c r="G22" s="145"/>
      <c r="H22" s="145"/>
      <c r="I22" s="145"/>
      <c r="J22" s="146"/>
      <c r="K22" s="147"/>
    </row>
    <row r="23" spans="1:11" ht="13" x14ac:dyDescent="0.25">
      <c r="A23" s="133">
        <v>6</v>
      </c>
      <c r="B23" s="68" t="s">
        <v>130</v>
      </c>
      <c r="C23" s="193">
        <f>'Annual MLR NE'!D35-'Annual MLR NE'!D36</f>
        <v>0</v>
      </c>
      <c r="D23" s="193">
        <f>'Annual MLR Exp'!D35-'Annual MLR Exp'!D36</f>
        <v>0</v>
      </c>
      <c r="E23" s="142">
        <f>C23+D23</f>
        <v>0</v>
      </c>
      <c r="F23" s="141">
        <v>0</v>
      </c>
      <c r="G23" s="142">
        <f>E23+F23</f>
        <v>0</v>
      </c>
      <c r="H23" s="141">
        <v>0</v>
      </c>
      <c r="I23" s="142">
        <f>G23-H23</f>
        <v>0</v>
      </c>
      <c r="J23" s="134" t="str">
        <f>IF(H23=0,"N/A",G23/H23-1)</f>
        <v>N/A</v>
      </c>
      <c r="K23" s="135"/>
    </row>
    <row r="24" spans="1:11" ht="13" x14ac:dyDescent="0.25">
      <c r="A24" s="143"/>
      <c r="B24" s="144"/>
      <c r="C24" s="188"/>
      <c r="D24" s="188"/>
      <c r="E24" s="188"/>
      <c r="F24" s="145"/>
      <c r="G24" s="145"/>
      <c r="H24" s="145"/>
      <c r="I24" s="145"/>
      <c r="J24" s="146"/>
      <c r="K24" s="147"/>
    </row>
    <row r="25" spans="1:11" ht="26" x14ac:dyDescent="0.25">
      <c r="A25" s="133">
        <v>7</v>
      </c>
      <c r="B25" s="68" t="s">
        <v>131</v>
      </c>
      <c r="C25" s="193">
        <f>'Annual MLR NE'!D46</f>
        <v>0</v>
      </c>
      <c r="D25" s="193">
        <f>'Annual MLR Exp'!D46</f>
        <v>0</v>
      </c>
      <c r="E25" s="142">
        <f>C25+D25</f>
        <v>0</v>
      </c>
      <c r="F25" s="141">
        <v>0</v>
      </c>
      <c r="G25" s="142">
        <f>E25+F25</f>
        <v>0</v>
      </c>
      <c r="H25" s="141">
        <v>0</v>
      </c>
      <c r="I25" s="142">
        <f>G25-H25</f>
        <v>0</v>
      </c>
      <c r="J25" s="134" t="str">
        <f>IF(H25=0,"N/A",G25/H25-1)</f>
        <v>N/A</v>
      </c>
      <c r="K25" s="135"/>
    </row>
    <row r="26" spans="1:11" ht="13.5" thickBot="1" x14ac:dyDescent="0.3">
      <c r="A26" s="128"/>
      <c r="B26" s="148"/>
      <c r="C26" s="148"/>
      <c r="D26" s="148"/>
      <c r="E26" s="148"/>
      <c r="F26" s="149"/>
      <c r="G26" s="149"/>
      <c r="H26" s="149"/>
      <c r="I26" s="149"/>
      <c r="J26" s="150"/>
      <c r="K26" s="129"/>
    </row>
    <row r="27" spans="1:11" x14ac:dyDescent="0.25">
      <c r="A27" s="151"/>
      <c r="B27" s="152"/>
    </row>
    <row r="28" spans="1:11" x14ac:dyDescent="0.25">
      <c r="A28" s="419"/>
      <c r="B28" s="419"/>
      <c r="C28" s="153"/>
      <c r="D28" s="154"/>
      <c r="E28" s="154"/>
      <c r="F28" s="154"/>
      <c r="G28" s="154"/>
    </row>
    <row r="29" spans="1:11" ht="12" thickBot="1" x14ac:dyDescent="0.3">
      <c r="A29" s="155"/>
      <c r="B29" s="156"/>
      <c r="C29" s="153"/>
      <c r="D29" s="154"/>
      <c r="E29" s="154"/>
      <c r="F29" s="154"/>
      <c r="G29" s="154"/>
    </row>
    <row r="30" spans="1:11" x14ac:dyDescent="0.25">
      <c r="A30" s="157" t="s">
        <v>132</v>
      </c>
      <c r="B30" s="158"/>
      <c r="C30" s="189"/>
      <c r="D30" s="189"/>
      <c r="E30" s="189"/>
      <c r="F30" s="189"/>
      <c r="G30" s="189"/>
      <c r="H30" s="159"/>
      <c r="I30" s="420" t="s">
        <v>119</v>
      </c>
      <c r="J30" s="422" t="s">
        <v>133</v>
      </c>
      <c r="K30" s="424" t="s">
        <v>121</v>
      </c>
    </row>
    <row r="31" spans="1:11" x14ac:dyDescent="0.25">
      <c r="A31" s="160"/>
      <c r="B31" s="161"/>
      <c r="C31" s="190" t="s">
        <v>145</v>
      </c>
      <c r="D31" s="190" t="s">
        <v>146</v>
      </c>
      <c r="E31" s="190" t="s">
        <v>123</v>
      </c>
      <c r="F31" s="190" t="s">
        <v>147</v>
      </c>
      <c r="G31" s="190" t="s">
        <v>138</v>
      </c>
      <c r="H31" s="162" t="s">
        <v>124</v>
      </c>
      <c r="I31" s="421"/>
      <c r="J31" s="423"/>
      <c r="K31" s="425"/>
    </row>
    <row r="32" spans="1:11" ht="12.5" x14ac:dyDescent="0.25">
      <c r="A32" s="163" t="s">
        <v>134</v>
      </c>
      <c r="B32" s="164"/>
      <c r="C32" s="165">
        <v>0</v>
      </c>
      <c r="D32" s="165">
        <v>0</v>
      </c>
      <c r="E32" s="142">
        <f>C32+D32</f>
        <v>0</v>
      </c>
      <c r="F32" s="205">
        <v>0</v>
      </c>
      <c r="G32" s="142">
        <f>E32+F32</f>
        <v>0</v>
      </c>
      <c r="H32" s="166">
        <v>0</v>
      </c>
      <c r="I32" s="142">
        <f t="shared" ref="I32:I35" si="0">G32-H32</f>
        <v>0</v>
      </c>
      <c r="J32" s="167" t="str">
        <f>IF(H32=0,"N/A",G32/H32-1)</f>
        <v>N/A</v>
      </c>
      <c r="K32" s="168"/>
    </row>
    <row r="33" spans="1:11" ht="12.5" x14ac:dyDescent="0.25">
      <c r="A33" s="169" t="s">
        <v>135</v>
      </c>
      <c r="B33" s="164"/>
      <c r="C33" s="165">
        <v>0</v>
      </c>
      <c r="D33" s="165">
        <v>0</v>
      </c>
      <c r="E33" s="142">
        <f t="shared" ref="E33:E35" si="1">C33+D33</f>
        <v>0</v>
      </c>
      <c r="F33" s="205">
        <v>0</v>
      </c>
      <c r="G33" s="142">
        <f t="shared" ref="G33" si="2">E33+F33</f>
        <v>0</v>
      </c>
      <c r="H33" s="166">
        <v>0</v>
      </c>
      <c r="I33" s="142">
        <f t="shared" si="0"/>
        <v>0</v>
      </c>
      <c r="J33" s="167" t="str">
        <f t="shared" ref="J33:J36" si="3">IF(H33=0,"N/A",G33/H33-1)</f>
        <v>N/A</v>
      </c>
      <c r="K33" s="168"/>
    </row>
    <row r="34" spans="1:11" ht="12.5" x14ac:dyDescent="0.25">
      <c r="A34" s="169" t="s">
        <v>136</v>
      </c>
      <c r="B34" s="170"/>
      <c r="C34" s="165">
        <v>0</v>
      </c>
      <c r="D34" s="165">
        <v>0</v>
      </c>
      <c r="E34" s="142">
        <f t="shared" si="1"/>
        <v>0</v>
      </c>
      <c r="F34" s="205">
        <v>0</v>
      </c>
      <c r="G34" s="142">
        <f>E34+F34</f>
        <v>0</v>
      </c>
      <c r="H34" s="166">
        <v>0</v>
      </c>
      <c r="I34" s="142">
        <f t="shared" si="0"/>
        <v>0</v>
      </c>
      <c r="J34" s="167" t="str">
        <f t="shared" si="3"/>
        <v>N/A</v>
      </c>
      <c r="K34" s="168"/>
    </row>
    <row r="35" spans="1:11" ht="12.5" x14ac:dyDescent="0.25">
      <c r="A35" s="169" t="s">
        <v>137</v>
      </c>
      <c r="B35" s="164"/>
      <c r="C35" s="171">
        <v>0</v>
      </c>
      <c r="D35" s="171">
        <v>0</v>
      </c>
      <c r="E35" s="142">
        <f t="shared" si="1"/>
        <v>0</v>
      </c>
      <c r="F35" s="205">
        <v>0</v>
      </c>
      <c r="G35" s="142">
        <f>E35+F35</f>
        <v>0</v>
      </c>
      <c r="H35" s="172">
        <v>0</v>
      </c>
      <c r="I35" s="142">
        <f t="shared" si="0"/>
        <v>0</v>
      </c>
      <c r="J35" s="167" t="str">
        <f t="shared" si="3"/>
        <v>N/A</v>
      </c>
      <c r="K35" s="168"/>
    </row>
    <row r="36" spans="1:11" ht="13" thickBot="1" x14ac:dyDescent="0.3">
      <c r="A36" s="173" t="s">
        <v>138</v>
      </c>
      <c r="B36" s="174"/>
      <c r="C36" s="175">
        <f>IF(SUM(C32:C35)=C19,SUM(C32:C35),"Does not Reconcile")</f>
        <v>0</v>
      </c>
      <c r="D36" s="175">
        <f t="shared" ref="D36:G36" si="4">IF(SUM(D32:D35)=D19,SUM(D32:D35),"Does not Reconcile")</f>
        <v>0</v>
      </c>
      <c r="E36" s="175">
        <f t="shared" si="4"/>
        <v>0</v>
      </c>
      <c r="F36" s="175">
        <f t="shared" si="4"/>
        <v>0</v>
      </c>
      <c r="G36" s="175">
        <f t="shared" si="4"/>
        <v>0</v>
      </c>
      <c r="H36" s="175">
        <f>IF(SUM(H32:H35)=H19,SUM(H32:H35),"Does not Reconcile")</f>
        <v>0</v>
      </c>
      <c r="I36" s="175">
        <f t="shared" ref="I36" si="5">SUM(I32:I35)</f>
        <v>0</v>
      </c>
      <c r="J36" s="207" t="str">
        <f t="shared" si="3"/>
        <v>N/A</v>
      </c>
      <c r="K36" s="176"/>
    </row>
    <row r="37" spans="1:11" ht="12" thickBot="1" x14ac:dyDescent="0.3">
      <c r="A37" s="151"/>
      <c r="B37" s="152"/>
    </row>
    <row r="38" spans="1:11" x14ac:dyDescent="0.25">
      <c r="A38" s="157" t="s">
        <v>139</v>
      </c>
      <c r="B38" s="158"/>
      <c r="C38" s="189"/>
      <c r="D38" s="189"/>
      <c r="E38" s="189"/>
      <c r="F38" s="189"/>
      <c r="G38" s="189"/>
      <c r="H38" s="159"/>
      <c r="I38" s="420" t="s">
        <v>119</v>
      </c>
      <c r="J38" s="422" t="s">
        <v>133</v>
      </c>
      <c r="K38" s="424" t="s">
        <v>121</v>
      </c>
    </row>
    <row r="39" spans="1:11" x14ac:dyDescent="0.25">
      <c r="A39" s="160"/>
      <c r="B39" s="161"/>
      <c r="C39" s="190" t="s">
        <v>145</v>
      </c>
      <c r="D39" s="190" t="s">
        <v>146</v>
      </c>
      <c r="E39" s="190" t="s">
        <v>123</v>
      </c>
      <c r="F39" s="190" t="s">
        <v>147</v>
      </c>
      <c r="G39" s="190" t="s">
        <v>138</v>
      </c>
      <c r="H39" s="162" t="s">
        <v>124</v>
      </c>
      <c r="I39" s="421"/>
      <c r="J39" s="423"/>
      <c r="K39" s="425"/>
    </row>
    <row r="40" spans="1:11" ht="12.5" x14ac:dyDescent="0.25">
      <c r="A40" s="163" t="s">
        <v>140</v>
      </c>
      <c r="B40" s="164"/>
      <c r="C40" s="165">
        <v>0</v>
      </c>
      <c r="D40" s="165">
        <v>0</v>
      </c>
      <c r="E40" s="142">
        <f t="shared" ref="E40:E42" si="6">C40+D40</f>
        <v>0</v>
      </c>
      <c r="F40" s="165">
        <v>0</v>
      </c>
      <c r="G40" s="142">
        <f t="shared" ref="G40:G42" si="7">E40+F40</f>
        <v>0</v>
      </c>
      <c r="H40" s="165">
        <v>0</v>
      </c>
      <c r="I40" s="142">
        <f t="shared" ref="I40:I42" si="8">G40-H40</f>
        <v>0</v>
      </c>
      <c r="J40" s="167" t="str">
        <f>IF(H40=0,"N/A",G40/H40-1)</f>
        <v>N/A</v>
      </c>
      <c r="K40" s="177"/>
    </row>
    <row r="41" spans="1:11" ht="12.5" x14ac:dyDescent="0.25">
      <c r="A41" s="169" t="s">
        <v>141</v>
      </c>
      <c r="B41" s="170"/>
      <c r="C41" s="165">
        <v>0</v>
      </c>
      <c r="D41" s="165">
        <v>0</v>
      </c>
      <c r="E41" s="142">
        <f t="shared" si="6"/>
        <v>0</v>
      </c>
      <c r="F41" s="165">
        <v>0</v>
      </c>
      <c r="G41" s="142">
        <f t="shared" si="7"/>
        <v>0</v>
      </c>
      <c r="H41" s="166">
        <v>0</v>
      </c>
      <c r="I41" s="142">
        <f t="shared" si="8"/>
        <v>0</v>
      </c>
      <c r="J41" s="167" t="str">
        <f t="shared" ref="J41:J43" si="9">IF(H41=0,"N/A",G41/H41-1)</f>
        <v>N/A</v>
      </c>
      <c r="K41" s="177"/>
    </row>
    <row r="42" spans="1:11" ht="12.5" x14ac:dyDescent="0.25">
      <c r="A42" s="178" t="s">
        <v>142</v>
      </c>
      <c r="B42" s="164"/>
      <c r="C42" s="165">
        <v>0</v>
      </c>
      <c r="D42" s="165">
        <v>0</v>
      </c>
      <c r="E42" s="142">
        <f t="shared" si="6"/>
        <v>0</v>
      </c>
      <c r="F42" s="165">
        <v>0</v>
      </c>
      <c r="G42" s="142">
        <f t="shared" si="7"/>
        <v>0</v>
      </c>
      <c r="H42" s="166">
        <v>0</v>
      </c>
      <c r="I42" s="142">
        <f t="shared" si="8"/>
        <v>0</v>
      </c>
      <c r="J42" s="167" t="str">
        <f t="shared" si="9"/>
        <v>N/A</v>
      </c>
      <c r="K42" s="177"/>
    </row>
    <row r="43" spans="1:11" ht="13.5" thickBot="1" x14ac:dyDescent="0.3">
      <c r="A43" s="173" t="s">
        <v>138</v>
      </c>
      <c r="B43" s="174"/>
      <c r="C43" s="175">
        <f>IF(SUM(C40:C42)=C25, SUM(C40:C42), "Does not Reconcile")</f>
        <v>0</v>
      </c>
      <c r="D43" s="175">
        <f>IF(SUM(D40:D42)=D25, SUM(D40:D42), "Does not Reconcile")</f>
        <v>0</v>
      </c>
      <c r="E43" s="175">
        <f t="shared" ref="E43:H43" si="10">IF(SUM(E40:E42)=E25, SUM(E40:E42), "Does not Reconcile")</f>
        <v>0</v>
      </c>
      <c r="F43" s="175">
        <f t="shared" si="10"/>
        <v>0</v>
      </c>
      <c r="G43" s="175">
        <f t="shared" si="10"/>
        <v>0</v>
      </c>
      <c r="H43" s="175">
        <f t="shared" si="10"/>
        <v>0</v>
      </c>
      <c r="I43" s="206">
        <f>SUM(I40:I42)</f>
        <v>0</v>
      </c>
      <c r="J43" s="207" t="str">
        <f t="shared" si="9"/>
        <v>N/A</v>
      </c>
      <c r="K43" s="179"/>
    </row>
    <row r="44" spans="1:11" x14ac:dyDescent="0.25">
      <c r="A44" s="151"/>
      <c r="B44" s="152"/>
    </row>
    <row r="45" spans="1:11" ht="12.5" thickBot="1" x14ac:dyDescent="0.35">
      <c r="A45" s="229" t="s">
        <v>165</v>
      </c>
      <c r="B45" s="152"/>
    </row>
    <row r="46" spans="1:11" ht="12" thickBot="1" x14ac:dyDescent="0.3">
      <c r="A46" s="180" t="s">
        <v>143</v>
      </c>
      <c r="B46" s="181"/>
      <c r="C46" s="181"/>
      <c r="D46" s="181"/>
      <c r="E46" s="181"/>
      <c r="F46" s="182"/>
      <c r="G46" s="208"/>
    </row>
    <row r="47" spans="1:11" x14ac:dyDescent="0.25">
      <c r="A47" s="410"/>
      <c r="B47" s="411"/>
      <c r="C47" s="411"/>
      <c r="D47" s="411"/>
      <c r="E47" s="411"/>
      <c r="F47" s="412"/>
      <c r="G47" s="185"/>
    </row>
    <row r="48" spans="1:11" x14ac:dyDescent="0.25">
      <c r="A48" s="413"/>
      <c r="B48" s="414"/>
      <c r="C48" s="414"/>
      <c r="D48" s="414"/>
      <c r="E48" s="414"/>
      <c r="F48" s="415"/>
      <c r="G48" s="185"/>
    </row>
    <row r="49" spans="1:7" x14ac:dyDescent="0.25">
      <c r="A49" s="413"/>
      <c r="B49" s="414"/>
      <c r="C49" s="414"/>
      <c r="D49" s="414"/>
      <c r="E49" s="414"/>
      <c r="F49" s="415"/>
      <c r="G49" s="185"/>
    </row>
    <row r="50" spans="1:7" x14ac:dyDescent="0.25">
      <c r="A50" s="413"/>
      <c r="B50" s="414"/>
      <c r="C50" s="414"/>
      <c r="D50" s="414"/>
      <c r="E50" s="414"/>
      <c r="F50" s="415"/>
      <c r="G50" s="185"/>
    </row>
    <row r="51" spans="1:7" ht="12" thickBot="1" x14ac:dyDescent="0.3">
      <c r="A51" s="416"/>
      <c r="B51" s="417"/>
      <c r="C51" s="417"/>
      <c r="D51" s="417"/>
      <c r="E51" s="417"/>
      <c r="F51" s="418"/>
      <c r="G51" s="185"/>
    </row>
  </sheetData>
  <sheetProtection algorithmName="SHA-512" hashValue="Dw1KK0Q0WzL7aZiOPSJf1ygekc5Tj8MbuEqClpQb5GQA5iHMF2akggAStiMQBMk99y5zdkHK1JYwBSs9rXm/aA==" saltValue="/bOLZyKKkWe2D6KQrghv0A==" spinCount="100000" sheet="1" formatCells="0" formatRows="0"/>
  <mergeCells count="21">
    <mergeCell ref="J11:J12"/>
    <mergeCell ref="K11:K12"/>
    <mergeCell ref="A47:F51"/>
    <mergeCell ref="A28:B28"/>
    <mergeCell ref="I30:I31"/>
    <mergeCell ref="J30:J31"/>
    <mergeCell ref="K30:K31"/>
    <mergeCell ref="I38:I39"/>
    <mergeCell ref="J38:J39"/>
    <mergeCell ref="K38:K39"/>
    <mergeCell ref="C5:D5"/>
    <mergeCell ref="E5:H5"/>
    <mergeCell ref="C6:D6"/>
    <mergeCell ref="E6:H6"/>
    <mergeCell ref="I11:I12"/>
    <mergeCell ref="C2:D2"/>
    <mergeCell ref="E2:H2"/>
    <mergeCell ref="C3:D3"/>
    <mergeCell ref="E3:H3"/>
    <mergeCell ref="C4:D4"/>
    <mergeCell ref="E4:H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zoomScaleNormal="100" workbookViewId="0">
      <selection activeCell="B4" sqref="B4"/>
    </sheetView>
  </sheetViews>
  <sheetFormatPr defaultColWidth="9.1796875" defaultRowHeight="12.5" x14ac:dyDescent="0.25"/>
  <cols>
    <col min="1" max="1" width="15" style="119" customWidth="1"/>
    <col min="2" max="2" width="17.453125" style="119" customWidth="1"/>
    <col min="3" max="3" width="56.7265625" style="119" customWidth="1"/>
    <col min="4" max="16384" width="9.1796875" style="119"/>
  </cols>
  <sheetData>
    <row r="1" spans="1:3" ht="31.5" customHeight="1" x14ac:dyDescent="0.25">
      <c r="A1" s="426" t="s">
        <v>157</v>
      </c>
      <c r="B1" s="426"/>
      <c r="C1" s="426"/>
    </row>
    <row r="3" spans="1:3" ht="15.5" x14ac:dyDescent="0.35">
      <c r="A3" s="120" t="s">
        <v>108</v>
      </c>
      <c r="B3" s="120" t="s">
        <v>109</v>
      </c>
      <c r="C3" s="121" t="s">
        <v>110</v>
      </c>
    </row>
    <row r="4" spans="1:3" ht="67.5" customHeight="1" x14ac:dyDescent="0.25">
      <c r="A4" s="427"/>
      <c r="B4" s="122"/>
      <c r="C4" s="430" t="s">
        <v>216</v>
      </c>
    </row>
    <row r="5" spans="1:3" ht="67.5" customHeight="1" x14ac:dyDescent="0.25">
      <c r="A5" s="428"/>
      <c r="B5" s="122"/>
      <c r="C5" s="431"/>
    </row>
    <row r="6" spans="1:3" ht="67.5" customHeight="1" x14ac:dyDescent="0.25">
      <c r="A6" s="428"/>
      <c r="B6" s="122"/>
      <c r="C6" s="431"/>
    </row>
    <row r="7" spans="1:3" ht="67.5" customHeight="1" x14ac:dyDescent="0.25">
      <c r="A7" s="428"/>
      <c r="B7" s="122"/>
      <c r="C7" s="431"/>
    </row>
    <row r="8" spans="1:3" ht="67.5" customHeight="1" x14ac:dyDescent="0.25">
      <c r="A8" s="428"/>
      <c r="B8" s="122"/>
      <c r="C8" s="431"/>
    </row>
    <row r="9" spans="1:3" ht="67.5" customHeight="1" x14ac:dyDescent="0.25">
      <c r="A9" s="428"/>
      <c r="B9" s="122"/>
      <c r="C9" s="431"/>
    </row>
    <row r="10" spans="1:3" ht="67.5" customHeight="1" x14ac:dyDescent="0.25">
      <c r="A10" s="429"/>
      <c r="B10" s="122"/>
      <c r="C10" s="431"/>
    </row>
    <row r="12" spans="1:3" ht="105.75" customHeight="1" x14ac:dyDescent="0.35">
      <c r="A12" s="432" t="s">
        <v>111</v>
      </c>
      <c r="B12" s="432"/>
      <c r="C12" s="432"/>
    </row>
    <row r="13" spans="1:3" ht="13.5" x14ac:dyDescent="0.35">
      <c r="A13" s="433" t="s">
        <v>158</v>
      </c>
      <c r="B13" s="432"/>
      <c r="C13" s="432"/>
    </row>
  </sheetData>
  <mergeCells count="5">
    <mergeCell ref="A1:C1"/>
    <mergeCell ref="A4:A10"/>
    <mergeCell ref="C4:C10"/>
    <mergeCell ref="A12:C12"/>
    <mergeCell ref="A13:C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Annual MLR NE</vt:lpstr>
      <vt:lpstr>Annual MLR Exp</vt:lpstr>
      <vt:lpstr>Instructions</vt:lpstr>
      <vt:lpstr>Methodology Explanations</vt:lpstr>
      <vt:lpstr>PI Cost &amp; Other</vt:lpstr>
      <vt:lpstr>Incurred Claims Summary</vt:lpstr>
      <vt:lpstr>Value-Added Summary</vt:lpstr>
      <vt:lpstr>Annual Fin. Recon. Statement</vt:lpstr>
      <vt:lpstr>Attestation &amp; Related Info</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Carman</dc:creator>
  <cp:lastModifiedBy>Hexter Bennett</cp:lastModifiedBy>
  <dcterms:created xsi:type="dcterms:W3CDTF">2020-08-13T13:55:55Z</dcterms:created>
  <dcterms:modified xsi:type="dcterms:W3CDTF">2024-09-17T13:52:48Z</dcterms:modified>
</cp:coreProperties>
</file>