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p00025562\Documents\Communications Section\New folder\New folder\AC changes\New folder\EPSDT\New folder (6)\"/>
    </mc:Choice>
  </mc:AlternateContent>
  <bookViews>
    <workbookView xWindow="-120" yWindow="-120" windowWidth="38640" windowHeight="15720" tabRatio="905"/>
  </bookViews>
  <sheets>
    <sheet name="Annual MLR NE" sheetId="1" r:id="rId1"/>
    <sheet name="Annual MLR Exp" sheetId="7" r:id="rId2"/>
    <sheet name="Instructions" sheetId="4" r:id="rId3"/>
    <sheet name="Methodology Explanations" sheetId="3" r:id="rId4"/>
    <sheet name="PI Cost &amp; Other" sheetId="5" r:id="rId5"/>
    <sheet name="Incurred Claims Summary" sheetId="9" r:id="rId6"/>
    <sheet name="Value-Added Summary" sheetId="10" r:id="rId7"/>
    <sheet name="Annual Fin. Recon. Statement" sheetId="11" r:id="rId8"/>
    <sheet name="Attestation &amp; Related Info" sheetId="6" r:id="rId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1" l="1"/>
  <c r="H45" i="11" s="1"/>
  <c r="F44" i="11"/>
  <c r="F45" i="11" s="1"/>
  <c r="D44" i="11"/>
  <c r="C44" i="11"/>
  <c r="B6" i="11" l="1"/>
  <c r="B5" i="11"/>
  <c r="B4" i="11"/>
  <c r="B3" i="11"/>
  <c r="B2" i="11"/>
  <c r="E3" i="11"/>
  <c r="H36" i="11"/>
  <c r="H37" i="11" s="1"/>
  <c r="F36" i="11"/>
  <c r="F37" i="11" s="1"/>
  <c r="D36" i="11"/>
  <c r="C36" i="11"/>
  <c r="D23" i="11"/>
  <c r="C23" i="11"/>
  <c r="E23" i="11" s="1"/>
  <c r="G23" i="11" s="1"/>
  <c r="I23" i="11" s="1"/>
  <c r="D21" i="11"/>
  <c r="C21" i="11"/>
  <c r="C17" i="11"/>
  <c r="D17" i="11"/>
  <c r="D15" i="11"/>
  <c r="C15" i="11"/>
  <c r="E15" i="11" s="1"/>
  <c r="G15" i="11" s="1"/>
  <c r="I15" i="11" s="1"/>
  <c r="D13" i="11"/>
  <c r="C13" i="11"/>
  <c r="E13" i="11" s="1"/>
  <c r="G13" i="11" s="1"/>
  <c r="J44" i="11"/>
  <c r="E41" i="11"/>
  <c r="G41" i="11" s="1"/>
  <c r="E42" i="11"/>
  <c r="G42" i="11"/>
  <c r="I42" i="11" s="1"/>
  <c r="E43" i="11"/>
  <c r="G43" i="11" s="1"/>
  <c r="I43" i="11" s="1"/>
  <c r="J43" i="11"/>
  <c r="J42" i="11"/>
  <c r="J41" i="11"/>
  <c r="E32" i="11"/>
  <c r="G32" i="11" s="1"/>
  <c r="E33" i="11"/>
  <c r="G33" i="11"/>
  <c r="I33" i="11" s="1"/>
  <c r="E34" i="11"/>
  <c r="E35" i="11"/>
  <c r="G35" i="11" s="1"/>
  <c r="I35" i="11" s="1"/>
  <c r="J35" i="11"/>
  <c r="J34" i="11"/>
  <c r="J33" i="11"/>
  <c r="J32" i="11"/>
  <c r="J25" i="11"/>
  <c r="J23" i="11"/>
  <c r="J21" i="11"/>
  <c r="J19" i="11"/>
  <c r="J17" i="11"/>
  <c r="J15" i="11"/>
  <c r="J13" i="11"/>
  <c r="I13" i="11"/>
  <c r="D49" i="7"/>
  <c r="D49" i="1"/>
  <c r="D56" i="1" s="1"/>
  <c r="D59" i="1" s="1"/>
  <c r="D63" i="1" s="1"/>
  <c r="D65" i="1" s="1"/>
  <c r="D67" i="1" s="1"/>
  <c r="D68" i="1" s="1"/>
  <c r="D40" i="7"/>
  <c r="D40" i="1"/>
  <c r="E2" i="7"/>
  <c r="B8" i="7"/>
  <c r="B7" i="7"/>
  <c r="B6" i="7"/>
  <c r="E38" i="5"/>
  <c r="E34" i="5"/>
  <c r="B9" i="7"/>
  <c r="E43" i="9"/>
  <c r="E40" i="9"/>
  <c r="E44" i="9"/>
  <c r="E42" i="9"/>
  <c r="E41" i="9"/>
  <c r="E39" i="9"/>
  <c r="E38" i="9"/>
  <c r="D36" i="9"/>
  <c r="C36" i="9"/>
  <c r="D56" i="7"/>
  <c r="D38" i="10"/>
  <c r="C38" i="10"/>
  <c r="E37" i="10"/>
  <c r="E36" i="10"/>
  <c r="E35" i="10"/>
  <c r="E34" i="10"/>
  <c r="E33" i="10"/>
  <c r="E32" i="10"/>
  <c r="E31" i="10"/>
  <c r="D29" i="10"/>
  <c r="C29" i="10"/>
  <c r="E28" i="10"/>
  <c r="E27" i="10"/>
  <c r="E26" i="10"/>
  <c r="E25" i="10"/>
  <c r="E24" i="10"/>
  <c r="E23" i="10"/>
  <c r="E22" i="10"/>
  <c r="D20" i="10"/>
  <c r="D39" i="10" s="1"/>
  <c r="D25" i="7" s="1"/>
  <c r="C20" i="10"/>
  <c r="C39" i="10" s="1"/>
  <c r="D25" i="1" s="1"/>
  <c r="E19" i="10"/>
  <c r="E18" i="10"/>
  <c r="E17" i="10"/>
  <c r="E16" i="10"/>
  <c r="E15" i="10"/>
  <c r="E14" i="10"/>
  <c r="E13" i="10"/>
  <c r="B6" i="10"/>
  <c r="B5" i="10"/>
  <c r="B4" i="10"/>
  <c r="E3" i="10"/>
  <c r="B3" i="10"/>
  <c r="B2" i="10"/>
  <c r="D45" i="9"/>
  <c r="C45" i="9"/>
  <c r="D55" i="9"/>
  <c r="D20" i="7" s="1"/>
  <c r="C55" i="9"/>
  <c r="D20" i="1" s="1"/>
  <c r="E54" i="9"/>
  <c r="E53" i="9"/>
  <c r="E52" i="9"/>
  <c r="E51" i="9"/>
  <c r="E50" i="9"/>
  <c r="E49" i="9"/>
  <c r="E48" i="9"/>
  <c r="E35" i="9"/>
  <c r="E34" i="9"/>
  <c r="E33" i="9"/>
  <c r="E32" i="9"/>
  <c r="E31" i="9"/>
  <c r="D29" i="9"/>
  <c r="C29" i="9"/>
  <c r="E28" i="9"/>
  <c r="E27" i="9"/>
  <c r="E26" i="9"/>
  <c r="E25" i="9"/>
  <c r="E24" i="9"/>
  <c r="E23" i="9"/>
  <c r="E22" i="9"/>
  <c r="D20" i="9"/>
  <c r="C20" i="9"/>
  <c r="E14" i="9"/>
  <c r="E15" i="9"/>
  <c r="E16" i="9"/>
  <c r="E17" i="9"/>
  <c r="E18" i="9"/>
  <c r="E19" i="9"/>
  <c r="E13" i="9"/>
  <c r="B6" i="9"/>
  <c r="B5" i="9"/>
  <c r="B4" i="9"/>
  <c r="E3" i="9"/>
  <c r="B3" i="9"/>
  <c r="B2" i="9"/>
  <c r="D58" i="7"/>
  <c r="C74" i="7"/>
  <c r="D64" i="7"/>
  <c r="D64" i="1"/>
  <c r="E4" i="7"/>
  <c r="F2" i="7"/>
  <c r="C29" i="5"/>
  <c r="D44" i="1" s="1"/>
  <c r="D29" i="5"/>
  <c r="D44" i="7" s="1"/>
  <c r="D46" i="7" s="1"/>
  <c r="D25" i="11" s="1"/>
  <c r="D45" i="11" s="1"/>
  <c r="E14" i="5"/>
  <c r="E15" i="5"/>
  <c r="E16" i="5"/>
  <c r="E17" i="5"/>
  <c r="E18" i="5"/>
  <c r="E19" i="5"/>
  <c r="E20" i="5"/>
  <c r="E21" i="5"/>
  <c r="E22" i="5"/>
  <c r="E23" i="5"/>
  <c r="E24" i="5"/>
  <c r="E25" i="5"/>
  <c r="E26" i="5"/>
  <c r="E27" i="5"/>
  <c r="E28" i="5"/>
  <c r="B6" i="5"/>
  <c r="B5" i="5"/>
  <c r="B6" i="3"/>
  <c r="B5" i="3"/>
  <c r="A17" i="7"/>
  <c r="A21" i="7" s="1"/>
  <c r="A25" i="7" s="1"/>
  <c r="A26" i="7" s="1"/>
  <c r="A29" i="7" s="1"/>
  <c r="A30" i="7" s="1"/>
  <c r="A32" i="7" s="1"/>
  <c r="A33" i="7" s="1"/>
  <c r="A35" i="7" s="1"/>
  <c r="A36" i="7" s="1"/>
  <c r="A37" i="7" s="1"/>
  <c r="A38" i="7" s="1"/>
  <c r="A39" i="7" s="1"/>
  <c r="A40" i="7" s="1"/>
  <c r="A41" i="7" s="1"/>
  <c r="A43" i="7" s="1"/>
  <c r="A44" i="7" s="1"/>
  <c r="A45" i="7" s="1"/>
  <c r="A46" i="7" s="1"/>
  <c r="A50" i="7" s="1"/>
  <c r="A51" i="7" s="1"/>
  <c r="A52" i="7" s="1"/>
  <c r="A54" i="7" s="1"/>
  <c r="A55" i="7" s="1"/>
  <c r="A56" i="7" s="1"/>
  <c r="A57" i="7" s="1"/>
  <c r="A58" i="7" s="1"/>
  <c r="A59" i="7" s="1"/>
  <c r="A63" i="7" s="1"/>
  <c r="A64" i="7" s="1"/>
  <c r="A65" i="7" s="1"/>
  <c r="A66" i="7" s="1"/>
  <c r="A67" i="7" s="1"/>
  <c r="A68" i="7" s="1"/>
  <c r="A72" i="7" s="1"/>
  <c r="A73" i="7" s="1"/>
  <c r="A74" i="7" s="1"/>
  <c r="A77" i="7" s="1"/>
  <c r="E3" i="5"/>
  <c r="E3" i="3"/>
  <c r="B2" i="3"/>
  <c r="B4" i="5"/>
  <c r="B3" i="5"/>
  <c r="B2" i="5"/>
  <c r="B4" i="3"/>
  <c r="B3" i="3"/>
  <c r="C74" i="1"/>
  <c r="D58" i="1"/>
  <c r="A17" i="1"/>
  <c r="A21" i="1" s="1"/>
  <c r="A25" i="1" s="1"/>
  <c r="A26" i="1" s="1"/>
  <c r="A29" i="1" s="1"/>
  <c r="A30" i="1" s="1"/>
  <c r="A32" i="1" s="1"/>
  <c r="A33" i="1" s="1"/>
  <c r="A35" i="1" s="1"/>
  <c r="A36" i="1" s="1"/>
  <c r="A37" i="1" s="1"/>
  <c r="A38" i="1" s="1"/>
  <c r="A39" i="1" s="1"/>
  <c r="A40" i="1" s="1"/>
  <c r="A41" i="1" s="1"/>
  <c r="A43" i="1" s="1"/>
  <c r="A44" i="1" s="1"/>
  <c r="A45" i="1" s="1"/>
  <c r="A46" i="1" s="1"/>
  <c r="A50" i="1" s="1"/>
  <c r="A51" i="1" s="1"/>
  <c r="A52" i="1" s="1"/>
  <c r="A54" i="1" s="1"/>
  <c r="A55" i="1" s="1"/>
  <c r="A56" i="1" s="1"/>
  <c r="A57" i="1" s="1"/>
  <c r="A58" i="1" s="1"/>
  <c r="A59" i="1" s="1"/>
  <c r="A63" i="1" s="1"/>
  <c r="A64" i="1" s="1"/>
  <c r="A65" i="1" s="1"/>
  <c r="A66" i="1" s="1"/>
  <c r="A67" i="1" s="1"/>
  <c r="A68" i="1" s="1"/>
  <c r="A72" i="1" s="1"/>
  <c r="A73" i="1" s="1"/>
  <c r="A74" i="1" s="1"/>
  <c r="A77" i="1" s="1"/>
  <c r="E36" i="9" l="1"/>
  <c r="E20" i="9"/>
  <c r="C46" i="9"/>
  <c r="D15" i="1" s="1"/>
  <c r="D30" i="1" s="1"/>
  <c r="D38" i="1" s="1"/>
  <c r="D41" i="1" s="1"/>
  <c r="D46" i="1"/>
  <c r="C25" i="11" s="1"/>
  <c r="D46" i="9"/>
  <c r="D15" i="7" s="1"/>
  <c r="D30" i="7" s="1"/>
  <c r="D59" i="7"/>
  <c r="D63" i="7" s="1"/>
  <c r="D65" i="7" s="1"/>
  <c r="D67" i="7" s="1"/>
  <c r="D68" i="7" s="1"/>
  <c r="E36" i="11"/>
  <c r="E29" i="9"/>
  <c r="E38" i="10"/>
  <c r="E29" i="10"/>
  <c r="E17" i="11"/>
  <c r="G17" i="11" s="1"/>
  <c r="I17" i="11" s="1"/>
  <c r="E45" i="9"/>
  <c r="E55" i="9"/>
  <c r="E20" i="10"/>
  <c r="E39" i="10" s="1"/>
  <c r="E21" i="11"/>
  <c r="G21" i="11" s="1"/>
  <c r="I21" i="11" s="1"/>
  <c r="G44" i="11"/>
  <c r="I41" i="11"/>
  <c r="I44" i="11" s="1"/>
  <c r="I32" i="11"/>
  <c r="J36" i="11"/>
  <c r="E44" i="11"/>
  <c r="G34" i="11"/>
  <c r="I34" i="11" s="1"/>
  <c r="E29" i="5"/>
  <c r="E25" i="11" l="1"/>
  <c r="C45" i="11"/>
  <c r="C19" i="11"/>
  <c r="E46" i="9"/>
  <c r="C37" i="11"/>
  <c r="D38" i="7"/>
  <c r="D41" i="7" s="1"/>
  <c r="D19" i="11"/>
  <c r="D37" i="11" s="1"/>
  <c r="I36" i="11"/>
  <c r="G36" i="11"/>
  <c r="E45" i="11"/>
  <c r="G25" i="11"/>
  <c r="E19" i="11" l="1"/>
  <c r="I25" i="11"/>
  <c r="G45" i="11"/>
  <c r="E37" i="11" l="1"/>
  <c r="G19" i="11"/>
  <c r="G37" i="11" l="1"/>
  <c r="I19" i="11"/>
</calcChain>
</file>

<file path=xl/sharedStrings.xml><?xml version="1.0" encoding="utf-8"?>
<sst xmlns="http://schemas.openxmlformats.org/spreadsheetml/2006/main" count="476" uniqueCount="224">
  <si>
    <t>Health Plan ID:</t>
  </si>
  <si>
    <t>Document ID:</t>
  </si>
  <si>
    <t>Health Plan Name:</t>
  </si>
  <si>
    <t>Document Name:</t>
  </si>
  <si>
    <t>Medical Loss Ratio</t>
  </si>
  <si>
    <t>Health Plan Contact:</t>
  </si>
  <si>
    <t>Reporting Frequency:</t>
  </si>
  <si>
    <t>Contact Email:</t>
  </si>
  <si>
    <t>Report Due Date:</t>
  </si>
  <si>
    <t>Report Period Start Date:</t>
  </si>
  <si>
    <t>File Type:</t>
  </si>
  <si>
    <t>Excel</t>
  </si>
  <si>
    <t>Report Period End Date:</t>
  </si>
  <si>
    <t>Subject Matter:</t>
  </si>
  <si>
    <t>Finance</t>
  </si>
  <si>
    <t>Submission Date of Report:</t>
  </si>
  <si>
    <t>Medical Loss Ratio (MLR) Report</t>
  </si>
  <si>
    <t>Numerator</t>
  </si>
  <si>
    <t>Total Incurred Claims</t>
  </si>
  <si>
    <t>Adjustments to Incurred Claims</t>
  </si>
  <si>
    <t>Deductions:</t>
  </si>
  <si>
    <t>2a</t>
  </si>
  <si>
    <t xml:space="preserve">   Prescription drug rebates</t>
  </si>
  <si>
    <t>2b</t>
  </si>
  <si>
    <t xml:space="preserve">   Prompt pay discounts</t>
  </si>
  <si>
    <t>2c</t>
  </si>
  <si>
    <t xml:space="preserve">   Overpayment recoveries received from providers</t>
  </si>
  <si>
    <t>Inclusions:</t>
  </si>
  <si>
    <t>3a</t>
  </si>
  <si>
    <t xml:space="preserve">   Incentive and bonus payments made to providers</t>
  </si>
  <si>
    <t>3b</t>
  </si>
  <si>
    <t xml:space="preserve">   Fraud reduction expenses</t>
  </si>
  <si>
    <t>Optional Inclusion: Value-Added Services</t>
  </si>
  <si>
    <t>Exclusions:</t>
  </si>
  <si>
    <t>5a</t>
  </si>
  <si>
    <t>5b</t>
  </si>
  <si>
    <t xml:space="preserve">   Payments to delegated vendors exceeding amount paid to providers</t>
  </si>
  <si>
    <t xml:space="preserve">   Spread pricing amounts paid to PBM</t>
  </si>
  <si>
    <t>Other: Incurred claims assumed</t>
  </si>
  <si>
    <t>Adjusted Incurred Claims</t>
  </si>
  <si>
    <t>Health Care Quality Improvement (HCQI) Expenses</t>
  </si>
  <si>
    <t>HCQI administrative expenses</t>
  </si>
  <si>
    <t>Exclusions to HCQI</t>
  </si>
  <si>
    <t>Health Information Technology (HIT) Expenses</t>
  </si>
  <si>
    <t>HIT administrative expenses</t>
  </si>
  <si>
    <t>Exclusions to HIT expenses</t>
  </si>
  <si>
    <t>External Quality Review (EQR) related expenses</t>
  </si>
  <si>
    <t>Adjusted Incurred Claims and Adjusted HCQI, HIT and EQR Expenses</t>
  </si>
  <si>
    <t>Less: Adjustment for 50% or more of Medical expenses attributed to new enrollees</t>
  </si>
  <si>
    <t>Total Adjusted MLR Numerator</t>
  </si>
  <si>
    <t>Denominator</t>
  </si>
  <si>
    <t>Revenue Adjustments</t>
  </si>
  <si>
    <t>Less: Premium tax component of reported revenue</t>
  </si>
  <si>
    <t>Less: Other taxes and licensing and regulatory fees</t>
  </si>
  <si>
    <t>Total Adjusted MLR Denominator</t>
  </si>
  <si>
    <t>MLR Calculation</t>
  </si>
  <si>
    <t>MLR Percentage Requirement for Rebate Calculation</t>
  </si>
  <si>
    <t>Dollar Amount of Rebate Requirement</t>
  </si>
  <si>
    <t>Reconciliation of Prior Year New Enrollee Capitation Exclusion</t>
  </si>
  <si>
    <t>Less: Prior year incurred claims for excluded New Enrollees</t>
  </si>
  <si>
    <t>Total Net Adjustment for New Enrollees from prior years</t>
  </si>
  <si>
    <t>MLR Member Months</t>
  </si>
  <si>
    <t>Credibility Adjustment</t>
  </si>
  <si>
    <t>Name of Health Plan:</t>
  </si>
  <si>
    <t>Report Name:</t>
  </si>
  <si>
    <t xml:space="preserve">Health Plan Contact: </t>
  </si>
  <si>
    <t>Last Revision Date:</t>
  </si>
  <si>
    <t>Health Plan Contact Email:</t>
  </si>
  <si>
    <t>Authority:</t>
  </si>
  <si>
    <t>42 CFR 438.8</t>
  </si>
  <si>
    <t>Reporting Period Start Date:</t>
  </si>
  <si>
    <t>Report Frequency:</t>
  </si>
  <si>
    <t>Reporting Period End Date:</t>
  </si>
  <si>
    <t>Supporting detail must be included for all user input cells in MLR Rebate Schedule</t>
  </si>
  <si>
    <t xml:space="preserve">        </t>
  </si>
  <si>
    <t>Type of Expense</t>
  </si>
  <si>
    <t>Expense Methodology</t>
  </si>
  <si>
    <t>Comments</t>
  </si>
  <si>
    <t>HCQI Direct Plan Expenses</t>
  </si>
  <si>
    <t>HCQI Indirect Plan Expenses</t>
  </si>
  <si>
    <t>HCQI Direct Parent Company Expenses</t>
  </si>
  <si>
    <t>HCQI Indirect Parent Company Expenses</t>
  </si>
  <si>
    <t>Admin Direct Plan Expenses</t>
  </si>
  <si>
    <t>Admin Indirect Plan Expenses</t>
  </si>
  <si>
    <t>Admin Direct Parent Company Expenses</t>
  </si>
  <si>
    <t>Admin Indirect Parent Company Expenses</t>
  </si>
  <si>
    <t>Medical Loss Ratio (MLR) Methodology Explanations</t>
  </si>
  <si>
    <t>Instructions: On this Tab, MCOs are requested to provide the specific methodologies for the allocation of expenses. This includes account references, cost drivers/allocation statistics, costing source, etc.</t>
  </si>
  <si>
    <t>NOTE: Please report figures from the current reporting period unless otherwise noted.  Cells highlighted in blue will automatically calculate based on formulas.</t>
  </si>
  <si>
    <t xml:space="preserve">Program Integrity Cost Calculation </t>
  </si>
  <si>
    <t>Program Integrity Cost</t>
  </si>
  <si>
    <t>Category Number</t>
  </si>
  <si>
    <t>Reporting Category</t>
  </si>
  <si>
    <t>Amount</t>
  </si>
  <si>
    <t>Description of Services Provided</t>
  </si>
  <si>
    <t>Notes/Explanations</t>
  </si>
  <si>
    <t>Costs related to monitoring provider activities</t>
  </si>
  <si>
    <t>Costs related to auditing claims</t>
  </si>
  <si>
    <t>Costs related to identifying overpayments (Exclusive of Fraud Reduction Expenses)</t>
  </si>
  <si>
    <t>Costs related to eligibility auditing</t>
  </si>
  <si>
    <t>Cost related to compliance salaries for prevention activities (FWA)</t>
  </si>
  <si>
    <t>Cost for monitoring provider network eligibility</t>
  </si>
  <si>
    <t>Other Program Integrity Cost (Specify)</t>
  </si>
  <si>
    <t>Total of Reporting Categories</t>
  </si>
  <si>
    <t>Population:</t>
  </si>
  <si>
    <t>Run out Date:</t>
  </si>
  <si>
    <r>
      <t xml:space="preserve">Less: Adjustment for 50% or more of TOTAL capitation attributed to new enrollees </t>
    </r>
    <r>
      <rPr>
        <i/>
        <sz val="10"/>
        <color theme="1"/>
        <rFont val="Arial"/>
        <family val="2"/>
      </rPr>
      <t>(net of premium tax component)</t>
    </r>
  </si>
  <si>
    <r>
      <t xml:space="preserve">Prior year new enrollee capitation adjustment exclusion </t>
    </r>
    <r>
      <rPr>
        <i/>
        <sz val="10"/>
        <color theme="1"/>
        <rFont val="Arial"/>
        <family val="2"/>
      </rPr>
      <t>(net of premium tax)</t>
    </r>
  </si>
  <si>
    <t>Attestation:</t>
  </si>
  <si>
    <t>Related Files:</t>
  </si>
  <si>
    <t>Notes regarding this submission:</t>
  </si>
  <si>
    <r>
      <rPr>
        <vertAlign val="superscript"/>
        <sz val="11"/>
        <color theme="1"/>
        <rFont val="Calibri"/>
        <family val="2"/>
        <scheme val="minor"/>
      </rPr>
      <t>1</t>
    </r>
    <r>
      <rPr>
        <sz val="11"/>
        <color theme="1"/>
        <rFont val="Calibri"/>
        <family val="2"/>
        <scheme val="minor"/>
      </rPr>
      <t xml:space="preserve"> To embed files, click Insert, click Object, click Create from File, select the file, check Display as Icon, and click OK. Once the file is embedded, please drag it to the appropriate location above (Attestation or Related Files column). 
The attestation is always required.
Related files may be required, depending on the report requirements.</t>
    </r>
  </si>
  <si>
    <t>Non-Expansion</t>
  </si>
  <si>
    <t>Expansion</t>
  </si>
  <si>
    <t>Non Expansion</t>
  </si>
  <si>
    <t>Standard Plans Member Months in MLR Reporting Year</t>
  </si>
  <si>
    <t>Standard Plans Credibility Adjustment</t>
  </si>
  <si>
    <t>&lt; 5,400</t>
  </si>
  <si>
    <t>Non-Credible</t>
  </si>
  <si>
    <t>&gt; 380,000</t>
  </si>
  <si>
    <t>Fully Credible</t>
  </si>
  <si>
    <t>Managed Care Reporting</t>
  </si>
  <si>
    <t xml:space="preserve">Premium Revenue                                </t>
  </si>
  <si>
    <r>
      <t>On this tab, embed</t>
    </r>
    <r>
      <rPr>
        <b/>
        <vertAlign val="superscript"/>
        <sz val="11"/>
        <color theme="1"/>
        <rFont val="Calibri"/>
        <family val="2"/>
        <scheme val="minor"/>
      </rPr>
      <t xml:space="preserve">1 </t>
    </r>
    <r>
      <rPr>
        <b/>
        <sz val="11"/>
        <color theme="1"/>
        <rFont val="Calibri"/>
        <family val="2"/>
        <scheme val="minor"/>
      </rPr>
      <t>a copy of the signed attestation and any other related files.</t>
    </r>
  </si>
  <si>
    <t>Other notes should be included if they will aid LDH in analyzing your report.</t>
  </si>
  <si>
    <t>3c</t>
  </si>
  <si>
    <t>MLR Percentage Achieved (Unadjusted MLR)</t>
  </si>
  <si>
    <t>Adjusted MLR</t>
  </si>
  <si>
    <t>Calculated Percentage for Remittance Purposes</t>
  </si>
  <si>
    <t>Directed Payments</t>
  </si>
  <si>
    <t xml:space="preserve">   State Directed Payments (SDPs distributed to providers)</t>
  </si>
  <si>
    <t>Inpatient Hospital</t>
  </si>
  <si>
    <t>Outpatient Hospital</t>
  </si>
  <si>
    <t>Professional</t>
  </si>
  <si>
    <t>Retail Pharmacy</t>
  </si>
  <si>
    <t>Ancillary</t>
  </si>
  <si>
    <t>SBH</t>
  </si>
  <si>
    <t>LTSS</t>
  </si>
  <si>
    <t>Paid Claims</t>
  </si>
  <si>
    <t>IBNR</t>
  </si>
  <si>
    <t>Total Paid Claims</t>
  </si>
  <si>
    <t>Total IBNR</t>
  </si>
  <si>
    <t>Vendor 1 Name</t>
  </si>
  <si>
    <t>Recoveries</t>
  </si>
  <si>
    <t>Total Recoveries</t>
  </si>
  <si>
    <t>Subcapitated Payments</t>
  </si>
  <si>
    <t>Vendor 2 Name</t>
  </si>
  <si>
    <t>Vendor 3 Name</t>
  </si>
  <si>
    <t>Vendor 4 Name</t>
  </si>
  <si>
    <t>Vendor 5 Name</t>
  </si>
  <si>
    <t>Hep C Risk Corridor</t>
  </si>
  <si>
    <t>Incurred Claims Summary</t>
  </si>
  <si>
    <t>Value-Added Summary</t>
  </si>
  <si>
    <t>Value-Added Services  
Non-Encounterable</t>
  </si>
  <si>
    <t>Value-Added Services 
 Encounterable</t>
  </si>
  <si>
    <t>Value-Added Services 
 Non-Benefit Expense</t>
  </si>
  <si>
    <t>Non-Encounterable</t>
  </si>
  <si>
    <r>
      <t xml:space="preserve">Description </t>
    </r>
    <r>
      <rPr>
        <sz val="10"/>
        <rFont val="Arial"/>
        <family val="2"/>
      </rPr>
      <t>(Dental, Vision, Rewards, etc)</t>
    </r>
  </si>
  <si>
    <r>
      <t xml:space="preserve">Total Revenues </t>
    </r>
    <r>
      <rPr>
        <i/>
        <sz val="10"/>
        <rFont val="Arial"/>
        <family val="2"/>
      </rPr>
      <t>(gross of premium tax)</t>
    </r>
  </si>
  <si>
    <r>
      <t xml:space="preserve">Incurred Claims Summary </t>
    </r>
    <r>
      <rPr>
        <sz val="10"/>
        <rFont val="Arial"/>
        <family val="2"/>
      </rPr>
      <t>(Non-VAS)</t>
    </r>
  </si>
  <si>
    <t>Value-Added Services (VAS) Summary</t>
  </si>
  <si>
    <t>Total Subcapitated Payments</t>
  </si>
  <si>
    <t>Total VAS Encounterable</t>
  </si>
  <si>
    <t>Total VAS Non-Encounterable</t>
  </si>
  <si>
    <t>Total VAS NBE</t>
  </si>
  <si>
    <t xml:space="preserve">Total Allowable VAS </t>
  </si>
  <si>
    <t>Add: Prior Year New Enrollee Medical Expenditures deferred to current year from line 38 below</t>
  </si>
  <si>
    <r>
      <t xml:space="preserve">Add: Adjustment for 50% or more of TOTAL capitation attributed to new enrollees </t>
    </r>
    <r>
      <rPr>
        <i/>
        <sz val="10"/>
        <rFont val="Arial"/>
        <family val="2"/>
      </rPr>
      <t>(net of premium tax component)</t>
    </r>
    <r>
      <rPr>
        <sz val="10"/>
        <rFont val="Arial"/>
        <family val="2"/>
      </rPr>
      <t xml:space="preserve"> deferred from prior year from line 37 below</t>
    </r>
  </si>
  <si>
    <t>Incurred Claims</t>
  </si>
  <si>
    <t>Federal and State Taxes and Licensing or Regulatory Fees</t>
  </si>
  <si>
    <t>TOTAL INCURRED CLAIMS</t>
  </si>
  <si>
    <t>Program Integrity Cost Calculation and Other</t>
  </si>
  <si>
    <t>PI is 42 CFR Sec. 438.608(a) (1) through (5), (7), (8) and (b)</t>
  </si>
  <si>
    <t>Prior year MLR rebates paid to LDH</t>
  </si>
  <si>
    <t>Prior Year Rebates</t>
  </si>
  <si>
    <t>Reinsurance premiums exceeding reinsurance recoveries</t>
  </si>
  <si>
    <t>Reinsurance</t>
  </si>
  <si>
    <t>Please include required notes and other detail.</t>
  </si>
  <si>
    <t>Total Non-Encounterable</t>
  </si>
  <si>
    <r>
      <t xml:space="preserve">For reporting purposes only, </t>
    </r>
    <r>
      <rPr>
        <b/>
        <i/>
        <u/>
        <sz val="10"/>
        <rFont val="Arial"/>
        <family val="2"/>
      </rPr>
      <t>not</t>
    </r>
    <r>
      <rPr>
        <b/>
        <i/>
        <sz val="10"/>
        <rFont val="Arial"/>
        <family val="2"/>
      </rPr>
      <t xml:space="preserve"> included in Numerator</t>
    </r>
  </si>
  <si>
    <t>Non-Claims Costs (Excluding amounts reported on lines 18 and 19)</t>
  </si>
  <si>
    <t>NOTE: Total of Reporting Categories should equal the amount of Program Integrity Activities reported on MLR tabs for the YTD period. This should capture the various Fraud prevention activities for the health plan.</t>
  </si>
  <si>
    <t>019 Revised</t>
  </si>
  <si>
    <t>Annual</t>
  </si>
  <si>
    <t>January 15, 2026</t>
  </si>
  <si>
    <t>Net Year-To-Date State Fiscal Year Annual MLR Revenue</t>
  </si>
  <si>
    <t>MLR Annual Financial Reconciliation Statement Calculation</t>
  </si>
  <si>
    <t>Annually</t>
  </si>
  <si>
    <r>
      <t xml:space="preserve">NOTE:   This reporting is for the Annual MLR Reporting </t>
    </r>
    <r>
      <rPr>
        <b/>
        <u/>
        <sz val="10"/>
        <rFont val="Arial"/>
        <family val="2"/>
      </rPr>
      <t>only</t>
    </r>
    <r>
      <rPr>
        <b/>
        <sz val="10"/>
        <rFont val="Arial"/>
        <family val="2"/>
      </rPr>
      <t>.  Please report figures from the current reporting period unless otherwise noted.  Cells highlighted in blue will automatically calculate based on formulas.</t>
    </r>
  </si>
  <si>
    <t>ANNUAL FINANCIAL RECONCILIATION STATEMENT</t>
  </si>
  <si>
    <t>DIFFERENCE</t>
  </si>
  <si>
    <t>% Difference</t>
  </si>
  <si>
    <t>EXPLANATION</t>
  </si>
  <si>
    <t>LINE NUMBER</t>
  </si>
  <si>
    <t>REPORTING CATEGORY</t>
  </si>
  <si>
    <t>NON EXPANSION</t>
  </si>
  <si>
    <t>EXPANSION</t>
  </si>
  <si>
    <t>MLR REPORT</t>
  </si>
  <si>
    <t>NOT REPORTED on MLR</t>
  </si>
  <si>
    <t>Total</t>
  </si>
  <si>
    <t>FINANCIAL STATEMENT</t>
  </si>
  <si>
    <t>Member Months</t>
  </si>
  <si>
    <t>Capitation Revenues / Premium Income</t>
  </si>
  <si>
    <t>Taxes and Other Assessments</t>
  </si>
  <si>
    <t>Adjusted Net Medical Expenses (See Below)</t>
  </si>
  <si>
    <t>HCQI Expenses</t>
  </si>
  <si>
    <t>HIT Expenses</t>
  </si>
  <si>
    <t>Other Non-Claims Expenses / Administrative Expenses (See Below)</t>
  </si>
  <si>
    <t>Claims Comparison (Line 4 Above)</t>
  </si>
  <si>
    <t>% DIFFERENCE</t>
  </si>
  <si>
    <t>Fee-For-Service Claims</t>
  </si>
  <si>
    <t>Unpaid Claims Reserve Change</t>
  </si>
  <si>
    <t>Sub-Capitation, Provider Risk Sharing and Provider Incentives</t>
  </si>
  <si>
    <t>Other Claims Adjustments</t>
  </si>
  <si>
    <t>Administrative Expense (Line 7 above)</t>
  </si>
  <si>
    <t>Direct Administrative Expense</t>
  </si>
  <si>
    <t>Indirect (Corporate) Administrative Expense</t>
  </si>
  <si>
    <t>Other Administrative Expense</t>
  </si>
  <si>
    <t>Please include source for FINANCIAL STATEMENT amounts (column H) below or in EXPLANATION section.</t>
  </si>
  <si>
    <t>Additional Comments:</t>
  </si>
  <si>
    <t>Reconciliation Check</t>
  </si>
  <si>
    <r>
      <t>Program Integrity Activities [42 CFR §438.608(a)(1) through (5), (7), (8) and (b)]</t>
    </r>
    <r>
      <rPr>
        <b/>
        <i/>
        <sz val="10"/>
        <color theme="1"/>
        <rFont val="Arial"/>
        <family val="2"/>
      </rPr>
      <t xml:space="preserve"> </t>
    </r>
  </si>
  <si>
    <t>Other Adjustments to Numerator (Including lines 5a and 5b)</t>
  </si>
  <si>
    <r>
      <t>Total Non-Claims Costs</t>
    </r>
    <r>
      <rPr>
        <b/>
        <i/>
        <u/>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</si>
</sst>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4" formatCode="_(&quot;$&quot;* #,##0.00_);_(&quot;$&quot;* \(#,##0.00\);_(&quot;$&quot;* &quot;-&quot;??_);_(@_)"/>
    <numFmt numFmtId="43" formatCode="_(* #,##0.00_);_(* \(#,##0.00\);_(* &quot;-&quot;??_);_(@_)"/>
    <numFmt numFmtId="164" formatCode="&quot;$&quot;#,##0"/>
    <numFmt numFmtId="165" formatCode="0.0%"/>
    <numFmt numFmtId="166" formatCode="_(* #,##0_);_(* \(#,##0\);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b/>
      <sz val="11"/>
      <color theme="1"/>
      <name val="Arial"/>
      <family val="2"/>
    </font>
    <font>
      <u/>
      <sz val="10"/>
      <color theme="10"/>
      <name val="Arial"/>
      <family val="2"/>
    </font>
    <font>
      <u/>
      <sz val="11"/>
      <color theme="10"/>
      <name val="Arial"/>
      <family val="2"/>
    </font>
    <font>
      <sz val="10"/>
      <name val="Arial"/>
      <family val="2"/>
    </font>
    <font>
      <sz val="11"/>
      <name val="Calibri"/>
      <family val="2"/>
    </font>
    <font>
      <b/>
      <sz val="14"/>
      <name val="Arial"/>
      <family val="2"/>
    </font>
    <font>
      <b/>
      <sz val="10"/>
      <name val="Arial"/>
      <family val="2"/>
    </font>
    <font>
      <sz val="10"/>
      <color indexed="10"/>
      <name val="Arial"/>
      <family val="2"/>
    </font>
    <font>
      <i/>
      <sz val="10"/>
      <name val="Arial"/>
      <family val="2"/>
    </font>
    <font>
      <sz val="9"/>
      <color theme="1"/>
      <name val="Arial"/>
      <family val="2"/>
    </font>
    <font>
      <b/>
      <sz val="9"/>
      <name val="Arial"/>
      <family val="2"/>
    </font>
    <font>
      <sz val="9"/>
      <name val="Arial"/>
      <family val="2"/>
    </font>
    <font>
      <sz val="10"/>
      <color theme="1"/>
      <name val="Arial"/>
      <family val="2"/>
    </font>
    <font>
      <b/>
      <i/>
      <sz val="10"/>
      <name val="Arial"/>
      <family val="2"/>
    </font>
    <font>
      <i/>
      <sz val="9"/>
      <name val="Arial"/>
      <family val="2"/>
    </font>
    <font>
      <b/>
      <sz val="10"/>
      <color theme="1"/>
      <name val="Arial"/>
      <family val="2"/>
    </font>
    <font>
      <i/>
      <sz val="10"/>
      <color theme="1"/>
      <name val="Arial"/>
      <family val="2"/>
    </font>
    <font>
      <sz val="11"/>
      <color theme="1"/>
      <name val="Arial"/>
      <family val="2"/>
    </font>
    <font>
      <b/>
      <u/>
      <sz val="18"/>
      <name val="Arial"/>
      <family val="2"/>
    </font>
    <font>
      <sz val="10"/>
      <name val="Arial"/>
      <family val="2"/>
    </font>
    <font>
      <b/>
      <vertAlign val="superscript"/>
      <sz val="11"/>
      <color theme="1"/>
      <name val="Calibri"/>
      <family val="2"/>
      <scheme val="minor"/>
    </font>
    <font>
      <b/>
      <sz val="12"/>
      <color theme="1"/>
      <name val="Calibri"/>
      <family val="2"/>
      <scheme val="minor"/>
    </font>
    <font>
      <vertAlign val="superscript"/>
      <sz val="11"/>
      <color theme="1"/>
      <name val="Calibri"/>
      <family val="2"/>
      <scheme val="minor"/>
    </font>
    <font>
      <sz val="10"/>
      <color rgb="FF000066"/>
      <name val="Arial"/>
      <family val="2"/>
    </font>
    <font>
      <b/>
      <i/>
      <u/>
      <sz val="10"/>
      <name val="Arial"/>
      <family val="2"/>
    </font>
    <font>
      <b/>
      <i/>
      <sz val="10"/>
      <color theme="1"/>
      <name val="Arial"/>
      <family val="2"/>
    </font>
    <font>
      <b/>
      <i/>
      <sz val="11"/>
      <color theme="1"/>
      <name val="Calibri"/>
      <family val="2"/>
      <scheme val="minor"/>
    </font>
    <font>
      <b/>
      <i/>
      <u/>
      <sz val="10"/>
      <color theme="1"/>
      <name val="Arial"/>
      <family val="2"/>
    </font>
    <font>
      <b/>
      <u/>
      <sz val="10"/>
      <name val="Arial"/>
      <family val="2"/>
    </font>
    <font>
      <i/>
      <sz val="9"/>
      <color rgb="FF000066"/>
      <name val="Arial"/>
      <family val="2"/>
    </font>
    <font>
      <sz val="9"/>
      <color rgb="FFFF0000"/>
      <name val="Arial"/>
      <family val="2"/>
    </font>
    <font>
      <b/>
      <sz val="9"/>
      <color rgb="FFFF0000"/>
      <name val="Arial"/>
      <family val="2"/>
    </font>
    <font>
      <b/>
      <sz val="11"/>
      <color rgb="FF0000FF"/>
      <name val="Calibri"/>
      <family val="2"/>
      <scheme val="minor"/>
    </font>
    <font>
      <sz val="11"/>
      <color rgb="FFFF0000"/>
      <name val="Calibri"/>
      <family val="2"/>
      <scheme val="minor"/>
    </font>
  </fonts>
  <fills count="13">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rgb="FFFFFFCC"/>
        <bgColor indexed="64"/>
      </patternFill>
    </fill>
    <fill>
      <patternFill patternType="solid">
        <fgColor rgb="FF95B3D7"/>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rgb="FFD9D9D9"/>
        <bgColor indexed="64"/>
      </patternFill>
    </fill>
    <fill>
      <patternFill patternType="solid">
        <fgColor theme="8" tint="0.39997558519241921"/>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auto="1"/>
      </bottom>
      <diagonal/>
    </border>
    <border>
      <left style="thin">
        <color auto="1"/>
      </left>
      <right style="thin">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7" fillId="0" borderId="0"/>
    <xf numFmtId="0" fontId="23" fillId="0" borderId="0"/>
    <xf numFmtId="0" fontId="7" fillId="0" borderId="0"/>
  </cellStyleXfs>
  <cellXfs count="441">
    <xf numFmtId="0" fontId="0" fillId="0" borderId="0" xfId="0"/>
    <xf numFmtId="0" fontId="3" fillId="0" borderId="0" xfId="0" applyFont="1"/>
    <xf numFmtId="0" fontId="3" fillId="0" borderId="0" xfId="0" applyFont="1" applyAlignment="1">
      <alignment horizontal="right"/>
    </xf>
    <xf numFmtId="0" fontId="3" fillId="0" borderId="0" xfId="0" applyFont="1" applyAlignment="1" applyProtection="1">
      <alignment horizontal="left" vertical="center"/>
      <protection locked="0"/>
    </xf>
    <xf numFmtId="0" fontId="3" fillId="0" borderId="0" xfId="0" applyFont="1" applyAlignment="1">
      <alignment horizontal="right" vertical="center"/>
    </xf>
    <xf numFmtId="0" fontId="4" fillId="0" borderId="0" xfId="0" applyFont="1" applyAlignment="1">
      <alignment horizontal="left" indent="1"/>
    </xf>
    <xf numFmtId="0" fontId="3" fillId="0" borderId="0" xfId="0" applyFont="1" applyAlignment="1">
      <alignment horizontal="left" indent="1"/>
    </xf>
    <xf numFmtId="0" fontId="6" fillId="0" borderId="0" xfId="4" applyFont="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7" fillId="0" borderId="0" xfId="0" applyFont="1" applyAlignment="1">
      <alignment horizontal="right" vertical="center"/>
    </xf>
    <xf numFmtId="0" fontId="8" fillId="0" borderId="0" xfId="0" applyFont="1" applyAlignment="1">
      <alignment horizontal="left" indent="1"/>
    </xf>
    <xf numFmtId="0" fontId="9" fillId="2" borderId="0" xfId="0" applyFont="1" applyFill="1" applyProtection="1"/>
    <xf numFmtId="0" fontId="0" fillId="3" borderId="0" xfId="0" applyFill="1" applyAlignment="1" applyProtection="1">
      <alignment vertical="center"/>
    </xf>
    <xf numFmtId="164" fontId="0" fillId="2" borderId="0" xfId="0" applyNumberFormat="1" applyFill="1" applyAlignment="1" applyProtection="1">
      <alignment vertical="center"/>
    </xf>
    <xf numFmtId="0" fontId="0" fillId="2" borderId="0" xfId="0" applyFill="1" applyProtection="1"/>
    <xf numFmtId="0" fontId="7" fillId="3" borderId="0" xfId="0" applyFont="1" applyFill="1" applyProtection="1"/>
    <xf numFmtId="164" fontId="0" fillId="3" borderId="0" xfId="0" applyNumberFormat="1" applyFill="1" applyAlignment="1" applyProtection="1">
      <alignment vertical="center"/>
    </xf>
    <xf numFmtId="0" fontId="10" fillId="2" borderId="0" xfId="0" applyFont="1" applyFill="1" applyBorder="1" applyAlignment="1" applyProtection="1">
      <alignment horizontal="left"/>
    </xf>
    <xf numFmtId="0" fontId="10" fillId="2" borderId="0" xfId="0" applyFont="1" applyFill="1" applyBorder="1" applyAlignment="1" applyProtection="1">
      <alignment vertical="center"/>
    </xf>
    <xf numFmtId="42" fontId="11" fillId="3" borderId="0" xfId="0" applyNumberFormat="1" applyFont="1" applyFill="1" applyBorder="1" applyAlignment="1" applyProtection="1">
      <alignment vertical="center"/>
    </xf>
    <xf numFmtId="0" fontId="10" fillId="0" borderId="2" xfId="0" quotePrefix="1" applyFont="1" applyFill="1" applyBorder="1" applyAlignment="1" applyProtection="1">
      <alignment horizontal="center"/>
    </xf>
    <xf numFmtId="0" fontId="10" fillId="2" borderId="5" xfId="0" quotePrefix="1" applyFont="1" applyFill="1" applyBorder="1" applyAlignment="1" applyProtection="1">
      <alignment horizontal="center"/>
    </xf>
    <xf numFmtId="0" fontId="10" fillId="0" borderId="10" xfId="0" quotePrefix="1"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4" xfId="0" applyFont="1" applyFill="1" applyBorder="1" applyAlignment="1" applyProtection="1">
      <alignment horizontal="center" vertical="center"/>
    </xf>
    <xf numFmtId="0" fontId="0" fillId="3" borderId="0" xfId="0" applyFill="1" applyAlignment="1" applyProtection="1">
      <alignment horizontal="center"/>
    </xf>
    <xf numFmtId="0" fontId="0" fillId="3" borderId="0" xfId="0" applyFill="1" applyProtection="1"/>
    <xf numFmtId="0" fontId="10" fillId="3" borderId="0" xfId="0" applyFont="1" applyFill="1" applyProtection="1"/>
    <xf numFmtId="0" fontId="10" fillId="2" borderId="18" xfId="0" applyFont="1" applyFill="1" applyBorder="1" applyAlignment="1" applyProtection="1">
      <alignment horizontal="center"/>
    </xf>
    <xf numFmtId="0" fontId="10" fillId="0" borderId="20" xfId="0" applyFont="1" applyFill="1" applyBorder="1" applyAlignment="1" applyProtection="1">
      <alignment horizontal="center"/>
    </xf>
    <xf numFmtId="0" fontId="10" fillId="2" borderId="21"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22" xfId="0" applyFont="1" applyFill="1" applyBorder="1" applyAlignment="1" applyProtection="1">
      <alignment horizontal="center"/>
    </xf>
    <xf numFmtId="0" fontId="10" fillId="0" borderId="0" xfId="0" applyFont="1" applyFill="1" applyBorder="1" applyAlignment="1" applyProtection="1">
      <alignment horizontal="center"/>
    </xf>
    <xf numFmtId="0" fontId="10" fillId="0" borderId="0" xfId="0" applyFont="1" applyFill="1" applyBorder="1" applyAlignment="1" applyProtection="1">
      <alignment vertical="center"/>
    </xf>
    <xf numFmtId="42" fontId="7" fillId="3" borderId="0" xfId="0" applyNumberFormat="1" applyFont="1" applyFill="1" applyBorder="1" applyAlignment="1" applyProtection="1">
      <alignment vertical="center"/>
    </xf>
    <xf numFmtId="0" fontId="10" fillId="5" borderId="1" xfId="0" quotePrefix="1" applyFont="1" applyFill="1" applyBorder="1" applyAlignment="1" applyProtection="1">
      <alignment horizontal="center" vertical="center"/>
    </xf>
    <xf numFmtId="0" fontId="10" fillId="5" borderId="23" xfId="0" applyFont="1" applyFill="1" applyBorder="1" applyAlignment="1" applyProtection="1">
      <alignment horizontal="center"/>
    </xf>
    <xf numFmtId="165" fontId="10" fillId="5" borderId="26" xfId="0" applyNumberFormat="1" applyFont="1" applyFill="1" applyBorder="1" applyAlignment="1" applyProtection="1">
      <alignment vertical="center"/>
    </xf>
    <xf numFmtId="0" fontId="10" fillId="5" borderId="18" xfId="0" applyFont="1" applyFill="1" applyBorder="1" applyAlignment="1" applyProtection="1">
      <alignment horizontal="center"/>
    </xf>
    <xf numFmtId="165" fontId="7" fillId="5" borderId="7" xfId="0" applyNumberFormat="1" applyFont="1" applyFill="1" applyBorder="1" applyAlignment="1" applyProtection="1">
      <alignment vertical="center"/>
    </xf>
    <xf numFmtId="0" fontId="10" fillId="5" borderId="22" xfId="0" applyFont="1" applyFill="1" applyBorder="1" applyAlignment="1" applyProtection="1">
      <alignment horizontal="center"/>
    </xf>
    <xf numFmtId="42" fontId="10" fillId="5" borderId="30" xfId="0" applyNumberFormat="1" applyFont="1" applyFill="1" applyBorder="1" applyAlignment="1" applyProtection="1">
      <alignment vertical="center"/>
    </xf>
    <xf numFmtId="0" fontId="10" fillId="3" borderId="31" xfId="0" applyFont="1" applyFill="1" applyBorder="1" applyAlignment="1" applyProtection="1">
      <alignment horizontal="left"/>
    </xf>
    <xf numFmtId="0" fontId="0" fillId="3" borderId="32" xfId="0" applyFill="1" applyBorder="1" applyAlignment="1" applyProtection="1">
      <alignment vertical="center"/>
    </xf>
    <xf numFmtId="164" fontId="0" fillId="3" borderId="4" xfId="0" applyNumberFormat="1" applyFill="1" applyBorder="1" applyAlignment="1" applyProtection="1">
      <alignment vertical="center"/>
    </xf>
    <xf numFmtId="0" fontId="10" fillId="0" borderId="21" xfId="0" applyFont="1" applyFill="1" applyBorder="1" applyAlignment="1" applyProtection="1">
      <alignment horizontal="center"/>
    </xf>
    <xf numFmtId="0" fontId="10" fillId="0" borderId="33" xfId="0" applyFont="1" applyFill="1" applyBorder="1" applyAlignment="1" applyProtection="1">
      <alignment horizontal="center"/>
    </xf>
    <xf numFmtId="0" fontId="7" fillId="0" borderId="34" xfId="0" applyFont="1" applyFill="1" applyBorder="1" applyAlignment="1" applyProtection="1">
      <alignment vertical="center"/>
    </xf>
    <xf numFmtId="0" fontId="10" fillId="0" borderId="28" xfId="0" applyFont="1" applyFill="1" applyBorder="1" applyAlignment="1" applyProtection="1">
      <alignment vertical="center"/>
    </xf>
    <xf numFmtId="0" fontId="10" fillId="0" borderId="35" xfId="0" applyFont="1" applyFill="1" applyBorder="1" applyAlignment="1" applyProtection="1">
      <alignment horizontal="center"/>
    </xf>
    <xf numFmtId="0" fontId="10" fillId="3" borderId="36" xfId="0" applyFont="1" applyFill="1" applyBorder="1" applyAlignment="1" applyProtection="1">
      <alignment horizontal="left"/>
    </xf>
    <xf numFmtId="0" fontId="10" fillId="0" borderId="5" xfId="0" applyFont="1" applyFill="1" applyBorder="1" applyAlignment="1" applyProtection="1">
      <alignment horizontal="center"/>
    </xf>
    <xf numFmtId="0" fontId="7" fillId="0" borderId="0" xfId="0" applyFont="1" applyAlignment="1" applyProtection="1">
      <alignment horizontal="left" vertical="center"/>
    </xf>
    <xf numFmtId="0" fontId="7" fillId="0" borderId="0" xfId="0" applyFont="1" applyAlignment="1" applyProtection="1">
      <alignment vertical="center"/>
    </xf>
    <xf numFmtId="0" fontId="0" fillId="0" borderId="0" xfId="0" applyProtection="1"/>
    <xf numFmtId="0" fontId="13" fillId="0" borderId="0" xfId="0" applyFont="1" applyFill="1" applyBorder="1" applyAlignment="1" applyProtection="1">
      <alignment horizontal="center"/>
    </xf>
    <xf numFmtId="0" fontId="16" fillId="0" borderId="0" xfId="0" applyFont="1" applyProtection="1"/>
    <xf numFmtId="0" fontId="13" fillId="0" borderId="0" xfId="0" applyFont="1" applyBorder="1" applyAlignment="1" applyProtection="1">
      <alignment horizontal="center"/>
    </xf>
    <xf numFmtId="0" fontId="16" fillId="0" borderId="0" xfId="0" applyFont="1" applyFill="1" applyProtection="1"/>
    <xf numFmtId="0" fontId="7" fillId="0" borderId="0" xfId="0" applyFont="1" applyBorder="1" applyAlignment="1" applyProtection="1">
      <alignment vertical="center"/>
    </xf>
    <xf numFmtId="0" fontId="7" fillId="0" borderId="0" xfId="0" applyFont="1" applyProtection="1"/>
    <xf numFmtId="0" fontId="15" fillId="0" borderId="0" xfId="0" applyFont="1" applyProtection="1"/>
    <xf numFmtId="0" fontId="10" fillId="0" borderId="0" xfId="0" applyFont="1" applyFill="1" applyBorder="1" applyAlignment="1" applyProtection="1">
      <alignment horizontal="left" vertical="center" indent="1"/>
    </xf>
    <xf numFmtId="0" fontId="10" fillId="0" borderId="0" xfId="0" applyFont="1" applyFill="1" applyBorder="1" applyAlignment="1" applyProtection="1">
      <alignment horizontal="left" vertical="center"/>
    </xf>
    <xf numFmtId="0" fontId="10" fillId="0" borderId="0" xfId="0" applyFont="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0" fillId="7" borderId="8" xfId="0" applyNumberFormat="1" applyFont="1" applyFill="1" applyBorder="1" applyAlignment="1" applyProtection="1">
      <alignment horizontal="left" vertical="center" wrapText="1"/>
    </xf>
    <xf numFmtId="0" fontId="15" fillId="0" borderId="0" xfId="0" applyFont="1" applyAlignment="1" applyProtection="1">
      <alignment horizontal="left" vertical="center"/>
    </xf>
    <xf numFmtId="0" fontId="15" fillId="0" borderId="0" xfId="0" applyFont="1" applyAlignment="1" applyProtection="1">
      <alignment vertical="center"/>
    </xf>
    <xf numFmtId="0" fontId="10" fillId="0" borderId="47" xfId="0" quotePrefix="1" applyFont="1" applyFill="1" applyBorder="1" applyAlignment="1" applyProtection="1">
      <alignment horizontal="center" vertical="center"/>
    </xf>
    <xf numFmtId="0" fontId="17" fillId="0" borderId="0" xfId="0" applyFont="1" applyFill="1" applyBorder="1" applyAlignment="1" applyProtection="1">
      <alignment vertical="center"/>
    </xf>
    <xf numFmtId="0" fontId="12" fillId="0" borderId="0" xfId="0" applyFont="1" applyFill="1" applyBorder="1" applyAlignment="1" applyProtection="1">
      <alignment horizontal="left" vertical="center" wrapText="1"/>
    </xf>
    <xf numFmtId="0" fontId="12" fillId="0" borderId="0" xfId="0" applyFont="1" applyFill="1" applyAlignment="1" applyProtection="1">
      <alignment vertical="center"/>
    </xf>
    <xf numFmtId="0" fontId="18" fillId="0" borderId="0" xfId="0" applyFont="1" applyFill="1" applyProtection="1"/>
    <xf numFmtId="0" fontId="14" fillId="0" borderId="0" xfId="0" applyFont="1" applyBorder="1" applyProtection="1"/>
    <xf numFmtId="0" fontId="14" fillId="0" borderId="0" xfId="0" applyFont="1" applyProtection="1"/>
    <xf numFmtId="0" fontId="15" fillId="0" borderId="0" xfId="0" applyFont="1" applyBorder="1" applyProtection="1"/>
    <xf numFmtId="0" fontId="10" fillId="8" borderId="35"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49" fontId="0" fillId="7" borderId="2" xfId="0" applyNumberFormat="1" applyFill="1" applyBorder="1" applyAlignment="1" applyProtection="1">
      <alignment vertical="center" wrapText="1"/>
    </xf>
    <xf numFmtId="49" fontId="0" fillId="7" borderId="20" xfId="0" applyNumberFormat="1" applyFill="1" applyBorder="1" applyAlignment="1" applyProtection="1">
      <alignment vertical="center" wrapText="1"/>
    </xf>
    <xf numFmtId="0" fontId="10" fillId="0" borderId="0" xfId="0" applyFont="1" applyProtection="1"/>
    <xf numFmtId="0" fontId="15" fillId="0" borderId="0" xfId="0" applyFont="1" applyFill="1" applyBorder="1" applyAlignment="1" applyProtection="1">
      <alignment vertical="center"/>
    </xf>
    <xf numFmtId="49" fontId="0" fillId="7" borderId="41" xfId="0" applyNumberFormat="1" applyFill="1" applyBorder="1" applyAlignment="1" applyProtection="1">
      <alignment vertical="center" wrapText="1"/>
    </xf>
    <xf numFmtId="0" fontId="0" fillId="0" borderId="0" xfId="0" applyBorder="1" applyProtection="1"/>
    <xf numFmtId="0" fontId="10" fillId="0" borderId="0" xfId="0" applyFont="1" applyFill="1" applyBorder="1" applyAlignment="1" applyProtection="1">
      <alignment horizontal="left" vertical="center" indent="4"/>
    </xf>
    <xf numFmtId="0" fontId="12" fillId="0" borderId="28" xfId="0" applyFont="1" applyFill="1" applyBorder="1" applyAlignment="1" applyProtection="1">
      <alignment vertical="center"/>
    </xf>
    <xf numFmtId="0" fontId="12" fillId="0" borderId="28" xfId="0" applyFont="1" applyFill="1" applyBorder="1" applyAlignment="1" applyProtection="1">
      <alignment horizontal="left" vertical="center"/>
    </xf>
    <xf numFmtId="0" fontId="7" fillId="0" borderId="28" xfId="0" applyFont="1" applyBorder="1" applyAlignment="1" applyProtection="1">
      <alignment vertical="center"/>
    </xf>
    <xf numFmtId="0" fontId="10" fillId="8" borderId="2" xfId="0" applyFont="1" applyFill="1" applyBorder="1" applyAlignment="1" applyProtection="1">
      <alignment vertical="center"/>
    </xf>
    <xf numFmtId="0" fontId="12" fillId="8" borderId="38" xfId="0" applyFont="1" applyFill="1" applyBorder="1" applyAlignment="1" applyProtection="1">
      <alignment horizontal="left" vertical="center"/>
    </xf>
    <xf numFmtId="0" fontId="10" fillId="7" borderId="20" xfId="0" applyNumberFormat="1" applyFont="1" applyFill="1" applyBorder="1" applyAlignment="1" applyProtection="1">
      <alignment horizontal="left" vertical="center" wrapText="1"/>
    </xf>
    <xf numFmtId="0" fontId="10" fillId="8" borderId="41" xfId="0" applyNumberFormat="1" applyFont="1" applyFill="1" applyBorder="1" applyAlignment="1" applyProtection="1">
      <alignment horizontal="left" vertical="center"/>
    </xf>
    <xf numFmtId="0" fontId="10" fillId="8" borderId="42" xfId="0" applyNumberFormat="1" applyFont="1" applyFill="1" applyBorder="1" applyAlignment="1" applyProtection="1">
      <alignment horizontal="center" vertical="center"/>
    </xf>
    <xf numFmtId="0" fontId="10" fillId="7" borderId="33" xfId="0" applyNumberFormat="1" applyFont="1" applyFill="1" applyBorder="1" applyAlignment="1" applyProtection="1">
      <alignment horizontal="center" vertical="center"/>
    </xf>
    <xf numFmtId="0" fontId="7" fillId="7" borderId="40" xfId="2" applyNumberFormat="1" applyFont="1" applyFill="1" applyBorder="1" applyAlignment="1" applyProtection="1">
      <alignment vertical="center" wrapText="1"/>
    </xf>
    <xf numFmtId="0" fontId="7" fillId="6" borderId="40" xfId="2" applyNumberFormat="1" applyFont="1" applyFill="1" applyBorder="1" applyAlignment="1" applyProtection="1">
      <alignment vertical="center" wrapText="1"/>
      <protection locked="0"/>
    </xf>
    <xf numFmtId="0" fontId="10" fillId="7" borderId="20" xfId="0" applyNumberFormat="1" applyFont="1" applyFill="1" applyBorder="1" applyAlignment="1" applyProtection="1">
      <alignment horizontal="center" vertical="center"/>
    </xf>
    <xf numFmtId="0" fontId="7" fillId="7" borderId="8" xfId="2" applyNumberFormat="1" applyFont="1" applyFill="1" applyBorder="1" applyAlignment="1" applyProtection="1">
      <alignment vertical="center" wrapText="1"/>
    </xf>
    <xf numFmtId="0" fontId="7" fillId="6" borderId="8" xfId="2" applyNumberFormat="1" applyFont="1" applyFill="1" applyBorder="1" applyAlignment="1" applyProtection="1">
      <alignment vertical="center" wrapText="1"/>
      <protection locked="0"/>
    </xf>
    <xf numFmtId="0" fontId="10" fillId="0" borderId="20"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right" vertical="center" wrapText="1"/>
    </xf>
    <xf numFmtId="0" fontId="16" fillId="0" borderId="0" xfId="0" applyFont="1" applyAlignment="1" applyProtection="1">
      <alignment vertical="center"/>
    </xf>
    <xf numFmtId="0" fontId="16" fillId="0" borderId="0" xfId="0" applyFont="1" applyAlignment="1" applyProtection="1">
      <alignment horizontal="left" vertical="center"/>
    </xf>
    <xf numFmtId="0" fontId="19" fillId="0" borderId="0" xfId="0" applyFont="1" applyAlignment="1" applyProtection="1">
      <alignment vertical="center"/>
    </xf>
    <xf numFmtId="0" fontId="19" fillId="0" borderId="0" xfId="0" applyFont="1" applyAlignment="1" applyProtection="1">
      <alignment horizontal="left" vertical="center"/>
    </xf>
    <xf numFmtId="0" fontId="2" fillId="0" borderId="0" xfId="0" applyFont="1" applyProtection="1"/>
    <xf numFmtId="0" fontId="7" fillId="0" borderId="0" xfId="0" applyFont="1" applyFill="1"/>
    <xf numFmtId="0" fontId="0" fillId="0" borderId="0" xfId="0" applyAlignment="1" applyProtection="1">
      <alignment vertical="center"/>
    </xf>
    <xf numFmtId="0" fontId="0" fillId="0" borderId="0" xfId="0" applyAlignment="1" applyProtection="1">
      <alignment horizontal="left" vertical="center"/>
    </xf>
    <xf numFmtId="14" fontId="10" fillId="8" borderId="3" xfId="0" applyNumberFormat="1" applyFont="1" applyFill="1" applyBorder="1" applyAlignment="1" applyProtection="1">
      <alignment horizontal="center" vertical="center"/>
    </xf>
    <xf numFmtId="0" fontId="10" fillId="8" borderId="16" xfId="0" applyNumberFormat="1" applyFont="1" applyFill="1" applyBorder="1" applyAlignment="1" applyProtection="1">
      <alignment horizontal="center" vertical="center"/>
    </xf>
    <xf numFmtId="14" fontId="10" fillId="8" borderId="4" xfId="0" applyNumberFormat="1" applyFont="1" applyFill="1" applyBorder="1" applyAlignment="1" applyProtection="1">
      <alignment vertical="center"/>
    </xf>
    <xf numFmtId="44" fontId="10" fillId="7" borderId="12" xfId="0" applyNumberFormat="1" applyFont="1" applyFill="1" applyBorder="1" applyAlignment="1" applyProtection="1">
      <alignment horizontal="left" vertical="center" wrapText="1"/>
    </xf>
    <xf numFmtId="0" fontId="10" fillId="8" borderId="17"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center" vertical="center" wrapText="1"/>
    </xf>
    <xf numFmtId="0" fontId="16" fillId="0" borderId="0" xfId="0" applyFont="1" applyFill="1" applyBorder="1" applyAlignment="1" applyProtection="1">
      <alignment vertical="center"/>
    </xf>
    <xf numFmtId="0" fontId="23" fillId="0" borderId="0" xfId="6"/>
    <xf numFmtId="0" fontId="25" fillId="8" borderId="8" xfId="6" applyFont="1" applyFill="1" applyBorder="1" applyAlignment="1">
      <alignment horizontal="center"/>
    </xf>
    <xf numFmtId="0" fontId="25" fillId="8" borderId="8" xfId="6" applyFont="1" applyFill="1" applyBorder="1"/>
    <xf numFmtId="0" fontId="23" fillId="0" borderId="8" xfId="6" applyBorder="1"/>
    <xf numFmtId="0" fontId="3" fillId="0" borderId="0" xfId="0" applyFont="1" applyFill="1" applyAlignment="1">
      <alignment horizontal="right"/>
    </xf>
    <xf numFmtId="0" fontId="3" fillId="0" borderId="0" xfId="0" quotePrefix="1" applyFont="1" applyFill="1" applyAlignment="1">
      <alignment horizontal="left" indent="1"/>
    </xf>
    <xf numFmtId="0" fontId="0" fillId="0" borderId="31" xfId="0" applyFill="1" applyBorder="1" applyAlignment="1" applyProtection="1">
      <alignment horizontal="center"/>
    </xf>
    <xf numFmtId="0" fontId="7" fillId="7" borderId="8" xfId="0" applyNumberFormat="1" applyFont="1" applyFill="1" applyBorder="1" applyAlignment="1" applyProtection="1">
      <alignment horizontal="left" vertical="center" wrapText="1"/>
    </xf>
    <xf numFmtId="14" fontId="7" fillId="7" borderId="8" xfId="0" applyNumberFormat="1" applyFont="1" applyFill="1" applyBorder="1" applyAlignment="1" applyProtection="1">
      <alignment horizontal="left" vertical="center" wrapText="1"/>
    </xf>
    <xf numFmtId="0" fontId="10" fillId="7" borderId="8" xfId="0" applyNumberFormat="1" applyFont="1" applyFill="1" applyBorder="1" applyAlignment="1" applyProtection="1">
      <alignment horizontal="center" vertical="center" wrapText="1"/>
    </xf>
    <xf numFmtId="44" fontId="14" fillId="7" borderId="42" xfId="2" applyFont="1" applyFill="1" applyBorder="1" applyAlignment="1" applyProtection="1">
      <alignment horizontal="left" vertical="center"/>
    </xf>
    <xf numFmtId="0" fontId="12" fillId="8" borderId="3" xfId="0" applyFont="1" applyFill="1" applyBorder="1" applyAlignment="1" applyProtection="1">
      <alignment horizontal="left" vertical="center"/>
    </xf>
    <xf numFmtId="44" fontId="7" fillId="7" borderId="40" xfId="2" applyFont="1" applyFill="1" applyBorder="1" applyAlignment="1" applyProtection="1">
      <alignment vertical="center" wrapText="1"/>
    </xf>
    <xf numFmtId="44" fontId="10" fillId="7" borderId="40" xfId="2" applyFont="1" applyFill="1" applyBorder="1" applyAlignment="1" applyProtection="1">
      <alignment vertical="center" wrapText="1"/>
    </xf>
    <xf numFmtId="0" fontId="10" fillId="9" borderId="53" xfId="0" applyFont="1" applyFill="1" applyBorder="1" applyAlignment="1" applyProtection="1">
      <alignment horizontal="center" vertical="center" wrapText="1"/>
    </xf>
    <xf numFmtId="0" fontId="7" fillId="9" borderId="53" xfId="0" applyFont="1" applyFill="1" applyBorder="1" applyAlignment="1" applyProtection="1">
      <alignment horizontal="center" vertical="center" wrapText="1"/>
    </xf>
    <xf numFmtId="0" fontId="16" fillId="0" borderId="20" xfId="0" applyFont="1" applyBorder="1" applyAlignment="1" applyProtection="1">
      <alignment horizontal="center" vertical="center"/>
    </xf>
    <xf numFmtId="0" fontId="16" fillId="0" borderId="9" xfId="0" applyFont="1" applyBorder="1" applyAlignment="1" applyProtection="1">
      <alignment horizontal="center" vertical="center"/>
    </xf>
    <xf numFmtId="3" fontId="16" fillId="0" borderId="20" xfId="1" applyNumberFormat="1" applyFont="1" applyBorder="1" applyAlignment="1" applyProtection="1">
      <alignment horizontal="center" vertical="center"/>
    </xf>
    <xf numFmtId="165" fontId="16" fillId="0" borderId="9" xfId="3" applyNumberFormat="1"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59" xfId="3" applyNumberFormat="1" applyFont="1" applyBorder="1" applyAlignment="1" applyProtection="1">
      <alignment horizontal="center" vertical="center"/>
    </xf>
    <xf numFmtId="14" fontId="21" fillId="0" borderId="0" xfId="0" applyNumberFormat="1" applyFont="1" applyFill="1" applyAlignment="1">
      <alignment horizontal="left"/>
    </xf>
    <xf numFmtId="44" fontId="7" fillId="6" borderId="40" xfId="2" applyNumberFormat="1" applyFont="1" applyFill="1" applyBorder="1" applyAlignment="1" applyProtection="1">
      <alignment vertical="center" wrapText="1"/>
      <protection locked="0"/>
    </xf>
    <xf numFmtId="44" fontId="7" fillId="6" borderId="40" xfId="2" applyFont="1" applyFill="1" applyBorder="1" applyAlignment="1" applyProtection="1">
      <alignment vertical="center" wrapText="1"/>
      <protection locked="0"/>
    </xf>
    <xf numFmtId="14" fontId="3" fillId="0" borderId="0" xfId="0" applyNumberFormat="1" applyFont="1" applyFill="1" applyAlignment="1" applyProtection="1">
      <alignment horizontal="left" vertical="center"/>
    </xf>
    <xf numFmtId="165" fontId="10" fillId="5" borderId="7" xfId="0" applyNumberFormat="1" applyFont="1" applyFill="1" applyBorder="1" applyAlignment="1" applyProtection="1">
      <alignment horizontal="right" vertical="center"/>
    </xf>
    <xf numFmtId="165" fontId="10" fillId="5" borderId="7" xfId="3" applyNumberFormat="1" applyFont="1" applyFill="1" applyBorder="1" applyAlignment="1" applyProtection="1">
      <alignment horizontal="right" vertical="center"/>
    </xf>
    <xf numFmtId="0" fontId="3" fillId="0" borderId="0" xfId="0" applyFont="1" applyFill="1" applyAlignment="1">
      <alignment horizontal="left" indent="1"/>
    </xf>
    <xf numFmtId="0" fontId="0" fillId="0" borderId="0" xfId="0" applyFill="1"/>
    <xf numFmtId="49" fontId="3" fillId="0" borderId="0" xfId="0" applyNumberFormat="1" applyFont="1" applyFill="1" applyAlignment="1">
      <alignment horizontal="left" indent="1"/>
    </xf>
    <xf numFmtId="0" fontId="16" fillId="0" borderId="41" xfId="0" applyFont="1" applyBorder="1" applyAlignment="1">
      <alignment horizontal="center" vertical="center"/>
    </xf>
    <xf numFmtId="0" fontId="16" fillId="0" borderId="43" xfId="3" applyNumberFormat="1" applyFont="1" applyBorder="1" applyAlignment="1">
      <alignment horizontal="center" vertical="center"/>
    </xf>
    <xf numFmtId="0" fontId="10" fillId="9" borderId="35" xfId="0" applyFont="1" applyFill="1" applyBorder="1" applyAlignment="1" applyProtection="1">
      <alignment horizontal="center" vertical="center" wrapText="1"/>
    </xf>
    <xf numFmtId="0" fontId="10" fillId="9" borderId="37" xfId="0" applyFont="1" applyFill="1" applyBorder="1" applyAlignment="1" applyProtection="1">
      <alignment horizontal="center" vertical="center" wrapText="1"/>
    </xf>
    <xf numFmtId="0" fontId="10" fillId="0" borderId="5" xfId="0" quotePrefix="1" applyFont="1" applyFill="1" applyBorder="1" applyAlignment="1" applyProtection="1">
      <alignment horizontal="center"/>
    </xf>
    <xf numFmtId="0" fontId="10" fillId="0" borderId="2" xfId="0" applyFont="1" applyFill="1" applyBorder="1" applyAlignment="1" applyProtection="1">
      <alignment horizontal="center"/>
    </xf>
    <xf numFmtId="0" fontId="10" fillId="5" borderId="0" xfId="0" applyFont="1" applyFill="1" applyBorder="1" applyAlignment="1" applyProtection="1">
      <alignment vertical="center"/>
    </xf>
    <xf numFmtId="0" fontId="10" fillId="5" borderId="27" xfId="0" applyFont="1" applyFill="1" applyBorder="1" applyAlignment="1" applyProtection="1">
      <alignment vertical="center"/>
    </xf>
    <xf numFmtId="0" fontId="7" fillId="7" borderId="50" xfId="2" applyNumberFormat="1" applyFont="1" applyFill="1" applyBorder="1" applyAlignment="1" applyProtection="1">
      <alignment vertical="center" wrapText="1"/>
    </xf>
    <xf numFmtId="0" fontId="10" fillId="7" borderId="27"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center" vertical="center"/>
    </xf>
    <xf numFmtId="0" fontId="10" fillId="8" borderId="49" xfId="0" applyNumberFormat="1" applyFont="1" applyFill="1" applyBorder="1" applyAlignment="1" applyProtection="1">
      <alignment horizontal="center" vertical="center"/>
    </xf>
    <xf numFmtId="0" fontId="10" fillId="7" borderId="18" xfId="0" applyNumberFormat="1" applyFont="1" applyFill="1" applyBorder="1" applyAlignment="1" applyProtection="1">
      <alignment horizontal="center" vertical="center"/>
    </xf>
    <xf numFmtId="0" fontId="10" fillId="8" borderId="47" xfId="0" applyNumberFormat="1" applyFont="1" applyFill="1" applyBorder="1" applyAlignment="1" applyProtection="1">
      <alignment horizontal="center" vertical="center"/>
    </xf>
    <xf numFmtId="0" fontId="10" fillId="8" borderId="36" xfId="0" applyNumberFormat="1" applyFont="1" applyFill="1" applyBorder="1" applyAlignment="1" applyProtection="1">
      <alignment horizontal="center" vertical="center"/>
    </xf>
    <xf numFmtId="0" fontId="10" fillId="8" borderId="60" xfId="0" applyNumberFormat="1" applyFont="1" applyFill="1" applyBorder="1" applyAlignment="1" applyProtection="1">
      <alignment horizontal="center" vertical="center"/>
    </xf>
    <xf numFmtId="0" fontId="10" fillId="8" borderId="37" xfId="0" applyNumberFormat="1" applyFont="1" applyFill="1" applyBorder="1" applyAlignment="1" applyProtection="1">
      <alignment horizontal="center" vertical="center"/>
    </xf>
    <xf numFmtId="44" fontId="7" fillId="6" borderId="50" xfId="2" applyNumberFormat="1" applyFont="1" applyFill="1" applyBorder="1" applyAlignment="1" applyProtection="1">
      <alignment vertical="center" wrapText="1"/>
      <protection locked="0"/>
    </xf>
    <xf numFmtId="44" fontId="7" fillId="6" borderId="50" xfId="2" applyFont="1" applyFill="1" applyBorder="1" applyAlignment="1" applyProtection="1">
      <alignment vertical="center" wrapText="1"/>
      <protection locked="0"/>
    </xf>
    <xf numFmtId="0" fontId="10" fillId="7" borderId="22" xfId="0" applyNumberFormat="1" applyFont="1" applyFill="1" applyBorder="1" applyAlignment="1" applyProtection="1">
      <alignment horizontal="center" vertical="center"/>
    </xf>
    <xf numFmtId="0" fontId="10" fillId="7" borderId="53" xfId="2" applyNumberFormat="1" applyFont="1" applyFill="1" applyBorder="1" applyAlignment="1" applyProtection="1">
      <alignment vertical="center" wrapText="1"/>
    </xf>
    <xf numFmtId="44" fontId="7" fillId="7" borderId="50" xfId="2" applyFont="1" applyFill="1" applyBorder="1" applyAlignment="1" applyProtection="1">
      <alignment vertical="center" wrapText="1"/>
    </xf>
    <xf numFmtId="0" fontId="10" fillId="7" borderId="35" xfId="0" applyNumberFormat="1" applyFont="1" applyFill="1" applyBorder="1" applyAlignment="1" applyProtection="1">
      <alignment horizontal="center" vertical="center"/>
    </xf>
    <xf numFmtId="0" fontId="10" fillId="7" borderId="61" xfId="2" applyNumberFormat="1" applyFont="1" applyFill="1" applyBorder="1" applyAlignment="1" applyProtection="1">
      <alignment vertical="center" wrapText="1"/>
    </xf>
    <xf numFmtId="44" fontId="14" fillId="7" borderId="61" xfId="2" applyFont="1" applyFill="1" applyBorder="1" applyAlignment="1" applyProtection="1">
      <alignment horizontal="left" vertical="center"/>
    </xf>
    <xf numFmtId="0" fontId="10" fillId="7" borderId="44" xfId="0" applyNumberFormat="1" applyFont="1" applyFill="1" applyBorder="1" applyAlignment="1" applyProtection="1">
      <alignment horizontal="center" vertical="center"/>
    </xf>
    <xf numFmtId="0" fontId="7" fillId="6" borderId="44" xfId="2" applyNumberFormat="1" applyFont="1" applyFill="1" applyBorder="1" applyAlignment="1" applyProtection="1">
      <alignment vertical="center" wrapText="1"/>
      <protection locked="0"/>
    </xf>
    <xf numFmtId="44" fontId="14" fillId="7" borderId="15" xfId="2" applyFont="1" applyFill="1" applyBorder="1" applyAlignment="1" applyProtection="1">
      <alignment horizontal="left" vertical="center"/>
    </xf>
    <xf numFmtId="0" fontId="10" fillId="7" borderId="45" xfId="0" applyNumberFormat="1" applyFont="1" applyFill="1" applyBorder="1" applyAlignment="1" applyProtection="1">
      <alignment horizontal="center" vertical="center"/>
    </xf>
    <xf numFmtId="0" fontId="10" fillId="8" borderId="47" xfId="0" applyNumberFormat="1" applyFont="1" applyFill="1" applyBorder="1" applyAlignment="1" applyProtection="1">
      <alignment horizontal="center" vertical="center" wrapText="1"/>
    </xf>
    <xf numFmtId="0" fontId="0" fillId="0" borderId="0" xfId="0" applyFont="1"/>
    <xf numFmtId="0" fontId="10" fillId="0" borderId="1" xfId="0" quotePrefix="1" applyFont="1" applyFill="1" applyBorder="1" applyAlignment="1" applyProtection="1">
      <alignment horizontal="center" vertical="center"/>
    </xf>
    <xf numFmtId="42" fontId="11" fillId="4" borderId="7" xfId="0" applyNumberFormat="1" applyFont="1" applyFill="1" applyBorder="1" applyAlignment="1" applyProtection="1">
      <alignment vertical="center"/>
    </xf>
    <xf numFmtId="164" fontId="0" fillId="4" borderId="7" xfId="0" applyNumberFormat="1" applyFill="1" applyBorder="1" applyAlignment="1" applyProtection="1">
      <alignment vertical="center"/>
    </xf>
    <xf numFmtId="44" fontId="7" fillId="7" borderId="39" xfId="2" applyFont="1" applyFill="1" applyBorder="1" applyAlignment="1" applyProtection="1">
      <alignment vertical="center" wrapText="1"/>
    </xf>
    <xf numFmtId="44" fontId="7" fillId="6" borderId="19" xfId="2" applyNumberFormat="1" applyFont="1" applyFill="1" applyBorder="1" applyAlignment="1" applyProtection="1">
      <alignment vertical="center" wrapText="1"/>
      <protection locked="0"/>
    </xf>
    <xf numFmtId="44" fontId="7" fillId="6" borderId="7" xfId="2" applyNumberFormat="1" applyFont="1" applyFill="1" applyBorder="1" applyAlignment="1" applyProtection="1">
      <alignment vertical="center" wrapText="1"/>
      <protection locked="0"/>
    </xf>
    <xf numFmtId="0" fontId="7" fillId="10" borderId="19" xfId="2" applyNumberFormat="1" applyFont="1" applyFill="1" applyBorder="1" applyAlignment="1" applyProtection="1">
      <alignment vertical="center" wrapText="1"/>
    </xf>
    <xf numFmtId="0" fontId="7" fillId="10" borderId="59" xfId="2" applyNumberFormat="1" applyFont="1" applyFill="1" applyBorder="1" applyAlignment="1" applyProtection="1">
      <alignment vertical="center" wrapText="1"/>
    </xf>
    <xf numFmtId="44" fontId="7" fillId="7" borderId="9" xfId="2" applyFont="1" applyFill="1" applyBorder="1" applyAlignment="1" applyProtection="1">
      <alignment vertical="center" wrapText="1"/>
    </xf>
    <xf numFmtId="44" fontId="7" fillId="7" borderId="43" xfId="2" applyFont="1" applyFill="1" applyBorder="1" applyAlignment="1" applyProtection="1">
      <alignment vertical="center" wrapText="1"/>
    </xf>
    <xf numFmtId="166" fontId="7" fillId="6" borderId="37" xfId="1" applyNumberFormat="1" applyFont="1" applyFill="1" applyBorder="1" applyAlignment="1" applyProtection="1">
      <alignment vertical="center"/>
      <protection locked="0"/>
    </xf>
    <xf numFmtId="44" fontId="14" fillId="7" borderId="40" xfId="2" applyFont="1" applyFill="1" applyBorder="1" applyAlignment="1" applyProtection="1">
      <alignment horizontal="left" vertical="center"/>
    </xf>
    <xf numFmtId="44" fontId="14" fillId="7" borderId="55" xfId="2" applyFont="1" applyFill="1" applyBorder="1" applyAlignment="1" applyProtection="1">
      <alignment horizontal="left" vertical="center"/>
    </xf>
    <xf numFmtId="44" fontId="14" fillId="7" borderId="44" xfId="2" applyFont="1" applyFill="1" applyBorder="1" applyAlignment="1" applyProtection="1">
      <alignment horizontal="left" vertical="center"/>
    </xf>
    <xf numFmtId="44" fontId="14" fillId="7" borderId="8" xfId="2" applyFont="1" applyFill="1" applyBorder="1" applyAlignment="1" applyProtection="1">
      <alignment horizontal="left" vertical="center"/>
    </xf>
    <xf numFmtId="0" fontId="10" fillId="8" borderId="62" xfId="0" applyNumberFormat="1" applyFont="1" applyFill="1" applyBorder="1" applyAlignment="1" applyProtection="1">
      <alignment horizontal="center" vertical="center"/>
    </xf>
    <xf numFmtId="44" fontId="14" fillId="7" borderId="60" xfId="2" applyFont="1" applyFill="1" applyBorder="1" applyAlignment="1" applyProtection="1">
      <alignment horizontal="left" vertical="center"/>
    </xf>
    <xf numFmtId="0" fontId="10" fillId="7" borderId="64" xfId="2" applyNumberFormat="1" applyFont="1" applyFill="1" applyBorder="1" applyAlignment="1" applyProtection="1">
      <alignment horizontal="right" vertical="center"/>
    </xf>
    <xf numFmtId="0" fontId="10" fillId="8" borderId="36" xfId="0" applyNumberFormat="1" applyFont="1" applyFill="1" applyBorder="1" applyAlignment="1" applyProtection="1">
      <alignment horizontal="center" vertical="center"/>
    </xf>
    <xf numFmtId="0" fontId="7" fillId="7" borderId="42" xfId="2" applyNumberFormat="1" applyFont="1" applyFill="1" applyBorder="1" applyAlignment="1" applyProtection="1">
      <alignment vertical="center" wrapText="1"/>
    </xf>
    <xf numFmtId="44" fontId="7" fillId="6" borderId="42" xfId="2" applyNumberFormat="1" applyFont="1" applyFill="1" applyBorder="1" applyAlignment="1" applyProtection="1">
      <alignment vertical="center" wrapText="1"/>
      <protection locked="0"/>
    </xf>
    <xf numFmtId="44" fontId="7" fillId="6" borderId="42" xfId="2" applyFont="1" applyFill="1" applyBorder="1" applyAlignment="1" applyProtection="1">
      <alignment vertical="center" wrapText="1"/>
      <protection locked="0"/>
    </xf>
    <xf numFmtId="44" fontId="7" fillId="7" borderId="42" xfId="2" applyFont="1" applyFill="1" applyBorder="1" applyAlignment="1" applyProtection="1">
      <alignment vertical="center" wrapText="1"/>
    </xf>
    <xf numFmtId="0" fontId="10" fillId="8" borderId="65" xfId="0" applyNumberFormat="1" applyFont="1" applyFill="1" applyBorder="1" applyAlignment="1" applyProtection="1">
      <alignment horizontal="center" vertical="center"/>
    </xf>
    <xf numFmtId="0" fontId="10" fillId="8" borderId="25" xfId="0" applyNumberFormat="1" applyFont="1" applyFill="1" applyBorder="1" applyAlignment="1" applyProtection="1">
      <alignment horizontal="center" vertical="center"/>
    </xf>
    <xf numFmtId="0" fontId="10" fillId="8" borderId="31" xfId="0" applyNumberFormat="1" applyFont="1" applyFill="1" applyBorder="1" applyAlignment="1" applyProtection="1">
      <alignment horizontal="left" vertical="center"/>
    </xf>
    <xf numFmtId="0" fontId="20" fillId="0" borderId="11" xfId="0" applyFont="1" applyFill="1" applyBorder="1" applyAlignment="1">
      <alignment horizontal="left"/>
    </xf>
    <xf numFmtId="0" fontId="29" fillId="0" borderId="48" xfId="0" applyFont="1" applyFill="1" applyBorder="1" applyAlignment="1">
      <alignment horizontal="left"/>
    </xf>
    <xf numFmtId="0" fontId="30" fillId="0" borderId="5" xfId="0" applyFont="1" applyFill="1" applyBorder="1" applyAlignment="1" applyProtection="1">
      <alignment horizontal="center"/>
    </xf>
    <xf numFmtId="0" fontId="30" fillId="0" borderId="52" xfId="0" applyFont="1" applyFill="1" applyBorder="1" applyAlignment="1" applyProtection="1">
      <alignment horizontal="center"/>
    </xf>
    <xf numFmtId="0" fontId="30" fillId="0" borderId="5" xfId="0" applyFont="1" applyFill="1" applyBorder="1" applyAlignment="1" applyProtection="1">
      <alignment horizontal="center" vertical="center"/>
    </xf>
    <xf numFmtId="0" fontId="7" fillId="0" borderId="13" xfId="0" applyFont="1" applyFill="1" applyBorder="1" applyAlignment="1" applyProtection="1">
      <alignment vertical="center" wrapText="1"/>
    </xf>
    <xf numFmtId="0" fontId="7" fillId="0" borderId="34" xfId="0" applyFont="1" applyFill="1" applyBorder="1" applyAlignment="1" applyProtection="1">
      <alignment vertical="center" wrapText="1"/>
    </xf>
    <xf numFmtId="0" fontId="7" fillId="0" borderId="0" xfId="0" applyFont="1" applyFill="1" applyBorder="1" applyAlignment="1" applyProtection="1">
      <alignment horizontal="center" vertical="center" wrapText="1"/>
    </xf>
    <xf numFmtId="14" fontId="3" fillId="0" borderId="0" xfId="0" applyNumberFormat="1" applyFont="1" applyFill="1" applyAlignment="1" applyProtection="1">
      <alignment horizontal="left" vertical="center"/>
      <protection locked="0"/>
    </xf>
    <xf numFmtId="49" fontId="0" fillId="7" borderId="21" xfId="0" applyNumberFormat="1" applyFill="1" applyBorder="1" applyAlignment="1" applyProtection="1">
      <alignment vertical="center" wrapText="1"/>
    </xf>
    <xf numFmtId="0" fontId="10" fillId="8" borderId="41" xfId="0" applyNumberFormat="1" applyFont="1" applyFill="1" applyBorder="1" applyAlignment="1" applyProtection="1">
      <alignment horizontal="center" vertical="center"/>
    </xf>
    <xf numFmtId="0" fontId="10" fillId="8" borderId="43" xfId="0" applyNumberFormat="1" applyFont="1" applyFill="1" applyBorder="1" applyAlignment="1" applyProtection="1">
      <alignment horizontal="center" vertical="center"/>
    </xf>
    <xf numFmtId="0" fontId="7" fillId="0" borderId="10" xfId="0" applyNumberFormat="1" applyFont="1" applyFill="1" applyBorder="1" applyAlignment="1" applyProtection="1">
      <alignment horizontal="left" vertical="center" wrapText="1"/>
    </xf>
    <xf numFmtId="0" fontId="10" fillId="0" borderId="0" xfId="0" applyFont="1" applyFill="1" applyBorder="1" applyAlignment="1" applyProtection="1">
      <alignment horizontal="left" vertical="center" indent="2"/>
    </xf>
    <xf numFmtId="0" fontId="14" fillId="8" borderId="23" xfId="0" applyNumberFormat="1" applyFont="1" applyFill="1" applyBorder="1" applyAlignment="1" applyProtection="1">
      <alignment horizontal="center" vertical="center"/>
    </xf>
    <xf numFmtId="0" fontId="15" fillId="11" borderId="25" xfId="0" applyNumberFormat="1" applyFont="1" applyFill="1" applyBorder="1" applyAlignment="1" applyProtection="1">
      <alignment vertical="center"/>
    </xf>
    <xf numFmtId="0" fontId="14" fillId="8" borderId="33" xfId="0" applyNumberFormat="1" applyFont="1" applyFill="1" applyBorder="1" applyAlignment="1" applyProtection="1">
      <alignment horizontal="center" vertical="center"/>
    </xf>
    <xf numFmtId="0" fontId="14" fillId="8" borderId="40" xfId="0" applyNumberFormat="1" applyFont="1" applyFill="1" applyBorder="1" applyAlignment="1" applyProtection="1">
      <alignment horizontal="center" vertical="center"/>
    </xf>
    <xf numFmtId="0" fontId="14" fillId="11" borderId="58" xfId="0" applyNumberFormat="1" applyFont="1" applyFill="1" applyBorder="1" applyAlignment="1" applyProtection="1">
      <alignment horizontal="center" vertical="center"/>
    </xf>
    <xf numFmtId="0" fontId="10" fillId="7" borderId="20" xfId="0" applyNumberFormat="1" applyFont="1" applyFill="1" applyBorder="1" applyAlignment="1" applyProtection="1">
      <alignment horizontal="center" vertical="center" wrapText="1"/>
    </xf>
    <xf numFmtId="166" fontId="7" fillId="7" borderId="8" xfId="1" applyNumberFormat="1" applyFont="1" applyFill="1" applyBorder="1" applyAlignment="1" applyProtection="1">
      <alignment horizontal="right" vertical="center" wrapText="1"/>
    </xf>
    <xf numFmtId="166" fontId="7" fillId="6" borderId="8" xfId="1" applyNumberFormat="1" applyFont="1" applyFill="1" applyBorder="1" applyAlignment="1" applyProtection="1">
      <alignment horizontal="right" vertical="center" wrapText="1"/>
      <protection locked="0"/>
    </xf>
    <xf numFmtId="10" fontId="7" fillId="7" borderId="11" xfId="3" applyNumberFormat="1" applyFont="1" applyFill="1" applyBorder="1" applyAlignment="1" applyProtection="1">
      <alignment horizontal="right" vertical="center" wrapText="1"/>
    </xf>
    <xf numFmtId="0" fontId="7" fillId="6" borderId="9" xfId="0" applyNumberFormat="1" applyFont="1" applyFill="1" applyBorder="1" applyAlignment="1" applyProtection="1">
      <alignment vertical="center"/>
      <protection locked="0"/>
    </xf>
    <xf numFmtId="0" fontId="14" fillId="8" borderId="20" xfId="0" applyNumberFormat="1" applyFont="1" applyFill="1" applyBorder="1" applyAlignment="1" applyProtection="1">
      <alignment horizontal="center" vertical="center"/>
    </xf>
    <xf numFmtId="44" fontId="15" fillId="8" borderId="40" xfId="2" applyFont="1" applyFill="1" applyBorder="1" applyAlignment="1" applyProtection="1">
      <alignment horizontal="center" vertical="center"/>
    </xf>
    <xf numFmtId="0" fontId="14" fillId="8" borderId="40" xfId="0" applyFont="1" applyFill="1" applyBorder="1" applyAlignment="1" applyProtection="1">
      <alignment horizontal="center" vertical="center"/>
    </xf>
    <xf numFmtId="0" fontId="14" fillId="8" borderId="8" xfId="0" applyFont="1" applyFill="1" applyBorder="1" applyAlignment="1" applyProtection="1">
      <alignment horizontal="center" vertical="center"/>
    </xf>
    <xf numFmtId="0" fontId="14" fillId="8" borderId="11" xfId="0" applyFont="1" applyFill="1" applyBorder="1" applyAlignment="1" applyProtection="1">
      <alignment horizontal="center" vertical="center"/>
    </xf>
    <xf numFmtId="0" fontId="14" fillId="8" borderId="9" xfId="0" applyNumberFormat="1" applyFont="1" applyFill="1" applyBorder="1" applyAlignment="1" applyProtection="1">
      <alignment horizontal="center" vertical="center"/>
    </xf>
    <xf numFmtId="44" fontId="7" fillId="12" borderId="8" xfId="2" applyFont="1" applyFill="1" applyBorder="1" applyAlignment="1" applyProtection="1">
      <alignment horizontal="left" vertical="center" wrapText="1"/>
    </xf>
    <xf numFmtId="44" fontId="7" fillId="7" borderId="8" xfId="2" applyFont="1" applyFill="1" applyBorder="1" applyAlignment="1" applyProtection="1">
      <alignment vertical="center" wrapText="1"/>
    </xf>
    <xf numFmtId="44" fontId="7" fillId="6" borderId="8" xfId="2" applyFont="1" applyFill="1" applyBorder="1" applyAlignment="1" applyProtection="1">
      <alignment vertical="center"/>
      <protection locked="0"/>
    </xf>
    <xf numFmtId="44" fontId="7" fillId="6" borderId="8" xfId="2" applyFont="1" applyFill="1" applyBorder="1" applyAlignment="1" applyProtection="1">
      <alignment horizontal="left" vertical="center" wrapText="1"/>
      <protection locked="0"/>
    </xf>
    <xf numFmtId="0" fontId="10" fillId="8" borderId="20" xfId="0" applyNumberFormat="1" applyFont="1" applyFill="1" applyBorder="1" applyAlignment="1" applyProtection="1">
      <alignment horizontal="center" vertical="center"/>
    </xf>
    <xf numFmtId="0" fontId="10" fillId="8" borderId="8" xfId="0" applyNumberFormat="1" applyFont="1" applyFill="1" applyBorder="1" applyAlignment="1" applyProtection="1">
      <alignment horizontal="left" vertical="center"/>
    </xf>
    <xf numFmtId="44" fontId="7" fillId="8" borderId="8" xfId="2" applyFont="1" applyFill="1" applyBorder="1" applyAlignment="1" applyProtection="1">
      <alignment horizontal="left" vertical="center"/>
    </xf>
    <xf numFmtId="0" fontId="10" fillId="8" borderId="8" xfId="0" applyFont="1" applyFill="1" applyBorder="1" applyAlignment="1" applyProtection="1">
      <alignment horizontal="center" vertical="center"/>
    </xf>
    <xf numFmtId="0" fontId="10" fillId="8" borderId="11" xfId="0" applyFont="1" applyFill="1" applyBorder="1" applyAlignment="1" applyProtection="1">
      <alignment horizontal="center" vertical="center"/>
    </xf>
    <xf numFmtId="0" fontId="10" fillId="8" borderId="9" xfId="0" applyNumberFormat="1" applyFont="1" applyFill="1" applyBorder="1" applyAlignment="1" applyProtection="1">
      <alignment horizontal="center" vertical="center"/>
    </xf>
    <xf numFmtId="0" fontId="10" fillId="8" borderId="42" xfId="0" applyNumberFormat="1" applyFont="1" applyFill="1" applyBorder="1" applyAlignment="1" applyProtection="1">
      <alignment horizontal="left" vertical="center"/>
    </xf>
    <xf numFmtId="0" fontId="10" fillId="8" borderId="42" xfId="0" applyFont="1" applyFill="1" applyBorder="1" applyAlignment="1" applyProtection="1">
      <alignment horizontal="center" vertical="center"/>
    </xf>
    <xf numFmtId="0" fontId="10" fillId="8" borderId="16" xfId="0" applyFont="1" applyFill="1" applyBorder="1" applyAlignment="1" applyProtection="1">
      <alignment horizontal="center" vertical="center"/>
    </xf>
    <xf numFmtId="0" fontId="14" fillId="0" borderId="0" xfId="0" applyNumberFormat="1" applyFont="1" applyAlignment="1" applyProtection="1">
      <alignment horizontal="center"/>
    </xf>
    <xf numFmtId="0" fontId="15" fillId="0" borderId="0" xfId="0" applyNumberFormat="1" applyFont="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15" fillId="0" borderId="0" xfId="0" applyNumberFormat="1" applyFont="1" applyBorder="1" applyAlignment="1" applyProtection="1">
      <alignment vertical="center"/>
    </xf>
    <xf numFmtId="0" fontId="14" fillId="11" borderId="56" xfId="0" applyNumberFormat="1" applyFont="1" applyFill="1" applyBorder="1" applyAlignment="1" applyProtection="1">
      <alignment horizontal="left"/>
    </xf>
    <xf numFmtId="0" fontId="15" fillId="11" borderId="23" xfId="0" applyNumberFormat="1" applyFont="1" applyFill="1" applyBorder="1" applyAlignment="1" applyProtection="1">
      <alignment vertical="center"/>
    </xf>
    <xf numFmtId="0" fontId="14" fillId="11" borderId="55" xfId="0" applyNumberFormat="1" applyFont="1" applyFill="1" applyBorder="1" applyAlignment="1" applyProtection="1">
      <alignment horizontal="center" vertical="center"/>
    </xf>
    <xf numFmtId="0" fontId="15" fillId="11" borderId="58" xfId="0" applyNumberFormat="1" applyFont="1" applyFill="1" applyBorder="1" applyAlignment="1" applyProtection="1">
      <alignment vertical="center"/>
    </xf>
    <xf numFmtId="0" fontId="14" fillId="11" borderId="40" xfId="0" applyNumberFormat="1" applyFont="1" applyFill="1" applyBorder="1" applyAlignment="1" applyProtection="1">
      <alignment horizontal="center" vertical="center"/>
    </xf>
    <xf numFmtId="0" fontId="14" fillId="7" borderId="67" xfId="0" applyNumberFormat="1" applyFont="1" applyFill="1" applyBorder="1" applyAlignment="1" applyProtection="1">
      <alignment horizontal="left"/>
    </xf>
    <xf numFmtId="0" fontId="15" fillId="7" borderId="0" xfId="0" applyNumberFormat="1" applyFont="1" applyFill="1" applyBorder="1" applyAlignment="1" applyProtection="1">
      <alignment vertical="center"/>
    </xf>
    <xf numFmtId="44" fontId="15" fillId="6" borderId="8" xfId="2" applyFont="1" applyFill="1" applyBorder="1" applyAlignment="1" applyProtection="1">
      <alignment horizontal="left" vertical="center"/>
      <protection locked="0"/>
    </xf>
    <xf numFmtId="44" fontId="15" fillId="6" borderId="8" xfId="2" applyFont="1" applyFill="1" applyBorder="1" applyAlignment="1" applyProtection="1">
      <alignment vertical="center"/>
      <protection locked="0"/>
    </xf>
    <xf numFmtId="10" fontId="7" fillId="7" borderId="8" xfId="3" applyNumberFormat="1" applyFont="1" applyFill="1" applyBorder="1" applyAlignment="1" applyProtection="1">
      <alignment horizontal="right" vertical="center" wrapText="1"/>
    </xf>
    <xf numFmtId="0" fontId="15" fillId="6" borderId="9" xfId="0" applyFont="1" applyFill="1" applyBorder="1" applyProtection="1">
      <protection locked="0"/>
    </xf>
    <xf numFmtId="0" fontId="14" fillId="7" borderId="5" xfId="0" applyNumberFormat="1" applyFont="1" applyFill="1" applyBorder="1" applyAlignment="1" applyProtection="1">
      <alignment horizontal="left"/>
    </xf>
    <xf numFmtId="0" fontId="15" fillId="7" borderId="5" xfId="0" applyNumberFormat="1" applyFont="1" applyFill="1" applyBorder="1" applyAlignment="1" applyProtection="1">
      <alignment vertical="center"/>
    </xf>
    <xf numFmtId="44" fontId="15" fillId="6" borderId="44" xfId="2" applyFont="1" applyFill="1" applyBorder="1" applyAlignment="1" applyProtection="1">
      <alignment horizontal="left" vertical="center"/>
      <protection locked="0"/>
    </xf>
    <xf numFmtId="44" fontId="15" fillId="6" borderId="44" xfId="2" applyFont="1" applyFill="1" applyBorder="1" applyAlignment="1" applyProtection="1">
      <alignment vertical="center"/>
      <protection locked="0"/>
    </xf>
    <xf numFmtId="0" fontId="15" fillId="6" borderId="9" xfId="0" applyNumberFormat="1" applyFont="1" applyFill="1" applyBorder="1" applyProtection="1">
      <protection locked="0"/>
    </xf>
    <xf numFmtId="0" fontId="33" fillId="0" borderId="0" xfId="0" applyNumberFormat="1" applyFont="1" applyAlignment="1" applyProtection="1">
      <alignment horizontal="left"/>
    </xf>
    <xf numFmtId="0" fontId="14" fillId="11" borderId="45" xfId="0" applyFont="1" applyFill="1" applyBorder="1" applyAlignment="1" applyProtection="1">
      <alignment horizontal="left"/>
    </xf>
    <xf numFmtId="0" fontId="14" fillId="11" borderId="36" xfId="0" applyFont="1" applyFill="1" applyBorder="1" applyAlignment="1" applyProtection="1">
      <alignment horizontal="left"/>
    </xf>
    <xf numFmtId="0" fontId="14" fillId="11" borderId="46" xfId="0" applyFont="1" applyFill="1" applyBorder="1" applyAlignment="1" applyProtection="1">
      <alignment horizontal="left"/>
    </xf>
    <xf numFmtId="0" fontId="14" fillId="0" borderId="0" xfId="0" applyFont="1" applyFill="1" applyBorder="1" applyAlignment="1" applyProtection="1">
      <alignment horizontal="left"/>
    </xf>
    <xf numFmtId="0" fontId="14" fillId="0" borderId="0" xfId="0" applyFont="1" applyBorder="1" applyAlignment="1" applyProtection="1">
      <alignment horizontal="left" vertical="top" wrapText="1"/>
      <protection locked="0"/>
    </xf>
    <xf numFmtId="0" fontId="14" fillId="0" borderId="0" xfId="0" applyFont="1" applyAlignment="1" applyProtection="1">
      <alignment horizontal="center"/>
    </xf>
    <xf numFmtId="0" fontId="14" fillId="8" borderId="25" xfId="0" applyNumberFormat="1" applyFont="1" applyFill="1" applyBorder="1" applyAlignment="1" applyProtection="1">
      <alignment horizontal="center" vertical="center"/>
    </xf>
    <xf numFmtId="0" fontId="14" fillId="0" borderId="0" xfId="0" applyNumberFormat="1" applyFont="1" applyBorder="1" applyAlignment="1" applyProtection="1">
      <alignment horizontal="center"/>
    </xf>
    <xf numFmtId="10" fontId="7" fillId="7" borderId="44" xfId="3" applyNumberFormat="1" applyFont="1" applyFill="1" applyBorder="1" applyAlignment="1" applyProtection="1">
      <alignment horizontal="right" vertical="center" wrapText="1"/>
    </xf>
    <xf numFmtId="0" fontId="14" fillId="11" borderId="14" xfId="0" applyNumberFormat="1" applyFont="1" applyFill="1" applyBorder="1" applyAlignment="1" applyProtection="1">
      <alignment horizontal="center"/>
    </xf>
    <xf numFmtId="0" fontId="15" fillId="6" borderId="59" xfId="0" applyFont="1" applyFill="1" applyBorder="1" applyProtection="1">
      <protection locked="0"/>
    </xf>
    <xf numFmtId="0" fontId="14" fillId="7" borderId="69" xfId="0" applyNumberFormat="1" applyFont="1" applyFill="1" applyBorder="1" applyAlignment="1" applyProtection="1">
      <alignment horizontal="left"/>
    </xf>
    <xf numFmtId="44" fontId="14" fillId="10" borderId="42" xfId="2" applyFont="1" applyFill="1" applyBorder="1" applyAlignment="1" applyProtection="1">
      <alignment horizontal="left" vertical="center"/>
    </xf>
    <xf numFmtId="10" fontId="7" fillId="10" borderId="42" xfId="3" applyNumberFormat="1" applyFont="1" applyFill="1" applyBorder="1" applyAlignment="1" applyProtection="1">
      <alignment horizontal="right" vertical="center" wrapText="1"/>
    </xf>
    <xf numFmtId="0" fontId="15" fillId="10" borderId="43" xfId="0" applyFont="1" applyFill="1" applyBorder="1" applyProtection="1">
      <protection locked="0"/>
    </xf>
    <xf numFmtId="0" fontId="34" fillId="7" borderId="28" xfId="0" applyNumberFormat="1" applyFont="1" applyFill="1" applyBorder="1" applyAlignment="1" applyProtection="1">
      <alignment vertical="center"/>
    </xf>
    <xf numFmtId="0" fontId="14" fillId="11" borderId="55" xfId="0" applyNumberFormat="1" applyFont="1" applyFill="1" applyBorder="1" applyAlignment="1" applyProtection="1">
      <alignment horizontal="center" vertical="center"/>
    </xf>
    <xf numFmtId="0" fontId="14" fillId="11" borderId="40" xfId="0" applyNumberFormat="1" applyFont="1" applyFill="1" applyBorder="1" applyAlignment="1" applyProtection="1">
      <alignment horizontal="center" vertical="center"/>
    </xf>
    <xf numFmtId="44" fontId="10" fillId="7" borderId="44" xfId="2" applyFont="1" applyFill="1" applyBorder="1" applyAlignment="1" applyProtection="1">
      <alignment horizontal="left" vertical="center"/>
    </xf>
    <xf numFmtId="0" fontId="15" fillId="6" borderId="59" xfId="0" applyNumberFormat="1" applyFont="1" applyFill="1" applyBorder="1" applyProtection="1">
      <protection locked="0"/>
    </xf>
    <xf numFmtId="44" fontId="35" fillId="7" borderId="42" xfId="2" applyFont="1" applyFill="1" applyBorder="1" applyAlignment="1" applyProtection="1">
      <alignment horizontal="center" vertical="center"/>
    </xf>
    <xf numFmtId="0" fontId="36" fillId="0" borderId="0" xfId="0" applyFont="1"/>
    <xf numFmtId="0" fontId="37" fillId="0" borderId="0" xfId="0" applyFont="1"/>
    <xf numFmtId="0" fontId="10" fillId="5" borderId="28" xfId="0" applyFont="1" applyFill="1" applyBorder="1" applyAlignment="1" applyProtection="1">
      <alignment vertical="center"/>
    </xf>
    <xf numFmtId="0" fontId="10" fillId="5" borderId="29" xfId="0" applyFont="1" applyFill="1" applyBorder="1" applyAlignment="1" applyProtection="1">
      <alignment vertical="center"/>
    </xf>
    <xf numFmtId="0" fontId="12" fillId="2" borderId="11" xfId="0" applyFont="1" applyFill="1" applyBorder="1" applyAlignment="1" applyProtection="1">
      <alignment vertical="center"/>
    </xf>
    <xf numFmtId="0" fontId="12" fillId="2" borderId="48" xfId="0" applyFont="1" applyFill="1" applyBorder="1" applyAlignment="1" applyProtection="1">
      <alignment vertical="center"/>
    </xf>
    <xf numFmtId="0" fontId="7" fillId="2" borderId="11" xfId="0" applyFont="1" applyFill="1" applyBorder="1" applyAlignment="1" applyProtection="1">
      <alignment vertical="center" wrapText="1"/>
    </xf>
    <xf numFmtId="0" fontId="7" fillId="2" borderId="48" xfId="0" applyFont="1" applyFill="1" applyBorder="1" applyAlignment="1" applyProtection="1">
      <alignment vertical="center" wrapText="1"/>
    </xf>
    <xf numFmtId="0" fontId="7" fillId="0" borderId="11" xfId="0" applyFont="1" applyFill="1" applyBorder="1" applyAlignment="1" applyProtection="1">
      <alignment vertical="center" wrapText="1"/>
    </xf>
    <xf numFmtId="0" fontId="7" fillId="0" borderId="48" xfId="0" applyFont="1" applyFill="1" applyBorder="1" applyAlignment="1" applyProtection="1">
      <alignment vertical="center" wrapText="1"/>
    </xf>
    <xf numFmtId="0" fontId="10" fillId="0" borderId="11" xfId="0" applyFont="1" applyFill="1" applyBorder="1" applyAlignment="1" applyProtection="1">
      <alignment vertical="center" wrapText="1"/>
    </xf>
    <xf numFmtId="0" fontId="10" fillId="0" borderId="48" xfId="0" applyFont="1" applyFill="1" applyBorder="1" applyAlignment="1" applyProtection="1">
      <alignment vertical="center" wrapText="1"/>
    </xf>
    <xf numFmtId="0" fontId="16" fillId="2" borderId="11" xfId="0" applyFont="1" applyFill="1" applyBorder="1" applyAlignment="1" applyProtection="1">
      <alignment vertical="center" wrapText="1"/>
    </xf>
    <xf numFmtId="0" fontId="16" fillId="2" borderId="48" xfId="0" applyFont="1" applyFill="1" applyBorder="1" applyAlignment="1" applyProtection="1">
      <alignment vertical="center" wrapText="1"/>
    </xf>
    <xf numFmtId="0" fontId="10" fillId="0" borderId="16" xfId="0" applyFont="1" applyFill="1" applyBorder="1" applyAlignment="1" applyProtection="1">
      <alignment vertical="center"/>
    </xf>
    <xf numFmtId="0" fontId="10" fillId="0" borderId="49" xfId="0" applyFont="1" applyFill="1" applyBorder="1" applyAlignment="1" applyProtection="1">
      <alignment vertical="center"/>
    </xf>
    <xf numFmtId="0" fontId="10" fillId="5" borderId="24" xfId="0" applyFont="1" applyFill="1" applyBorder="1" applyAlignment="1" applyProtection="1">
      <alignment vertical="center"/>
    </xf>
    <xf numFmtId="0" fontId="10" fillId="5" borderId="25"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27" xfId="0" applyFont="1" applyFill="1" applyBorder="1" applyAlignment="1" applyProtection="1">
      <alignment vertical="center"/>
    </xf>
    <xf numFmtId="0" fontId="7" fillId="0" borderId="11" xfId="0" applyFont="1" applyFill="1" applyBorder="1" applyAlignment="1">
      <alignment vertical="center"/>
    </xf>
    <xf numFmtId="0" fontId="7" fillId="0" borderId="48" xfId="0" applyFont="1" applyFill="1" applyBorder="1" applyAlignment="1">
      <alignment vertical="center"/>
    </xf>
    <xf numFmtId="0" fontId="10" fillId="0" borderId="11" xfId="0" applyFont="1" applyFill="1" applyBorder="1" applyAlignment="1" applyProtection="1">
      <alignment horizontal="left" vertical="center"/>
    </xf>
    <xf numFmtId="0" fontId="10" fillId="0" borderId="48" xfId="0" applyFont="1" applyFill="1" applyBorder="1" applyAlignment="1" applyProtection="1">
      <alignment horizontal="lef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0" borderId="1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xf>
    <xf numFmtId="0" fontId="10" fillId="0" borderId="51" xfId="0" applyFont="1" applyFill="1" applyBorder="1" applyAlignment="1" applyProtection="1">
      <alignment horizontal="left" vertical="center"/>
    </xf>
    <xf numFmtId="0" fontId="7" fillId="0" borderId="13" xfId="0" applyFont="1" applyFill="1" applyBorder="1" applyAlignment="1" applyProtection="1">
      <alignment vertical="center" wrapText="1"/>
    </xf>
    <xf numFmtId="0" fontId="7" fillId="0" borderId="34" xfId="0" applyFont="1" applyFill="1" applyBorder="1" applyAlignment="1" applyProtection="1">
      <alignment vertical="center" wrapText="1"/>
    </xf>
    <xf numFmtId="0" fontId="17" fillId="0" borderId="38" xfId="0" applyFont="1" applyFill="1" applyBorder="1" applyAlignment="1">
      <alignment vertical="center" wrapText="1"/>
    </xf>
    <xf numFmtId="0" fontId="17" fillId="0" borderId="3" xfId="0" applyFont="1" applyFill="1" applyBorder="1" applyAlignment="1">
      <alignment vertical="center" wrapText="1"/>
    </xf>
    <xf numFmtId="0" fontId="20" fillId="0" borderId="11" xfId="0" applyFont="1" applyFill="1" applyBorder="1" applyAlignment="1">
      <alignment horizontal="left" wrapText="1"/>
    </xf>
    <xf numFmtId="0" fontId="20" fillId="0" borderId="48" xfId="0" applyFont="1" applyFill="1" applyBorder="1" applyAlignment="1">
      <alignment horizontal="left" wrapText="1"/>
    </xf>
    <xf numFmtId="0" fontId="29" fillId="0" borderId="16" xfId="0" applyFont="1" applyFill="1" applyBorder="1" applyAlignment="1">
      <alignment horizontal="left"/>
    </xf>
    <xf numFmtId="0" fontId="29" fillId="0" borderId="49" xfId="0" applyFont="1" applyFill="1" applyBorder="1" applyAlignment="1">
      <alignment horizontal="left"/>
    </xf>
    <xf numFmtId="0" fontId="10" fillId="0" borderId="3" xfId="0" applyFont="1" applyFill="1" applyBorder="1" applyAlignment="1" applyProtection="1">
      <alignment vertical="center" wrapText="1"/>
    </xf>
    <xf numFmtId="0" fontId="10" fillId="0" borderId="32" xfId="0" applyFont="1" applyFill="1" applyBorder="1" applyAlignment="1" applyProtection="1">
      <alignment vertical="center" wrapText="1"/>
    </xf>
    <xf numFmtId="0" fontId="7" fillId="2" borderId="8" xfId="0" applyFont="1" applyFill="1" applyBorder="1" applyAlignment="1">
      <alignment vertical="center"/>
    </xf>
    <xf numFmtId="0" fontId="7" fillId="2" borderId="11" xfId="0" applyFont="1" applyFill="1" applyBorder="1" applyAlignment="1">
      <alignment vertical="center"/>
    </xf>
    <xf numFmtId="0" fontId="7" fillId="0" borderId="8" xfId="0" applyFont="1" applyFill="1" applyBorder="1" applyAlignment="1">
      <alignment vertical="center"/>
    </xf>
    <xf numFmtId="0" fontId="7" fillId="0" borderId="13" xfId="0" applyFont="1" applyFill="1" applyBorder="1" applyAlignment="1">
      <alignment vertical="center"/>
    </xf>
    <xf numFmtId="0" fontId="7" fillId="0" borderId="34" xfId="0" applyFont="1" applyFill="1" applyBorder="1" applyAlignment="1">
      <alignment vertical="center"/>
    </xf>
    <xf numFmtId="0" fontId="10" fillId="0" borderId="11" xfId="0" applyFont="1" applyFill="1" applyBorder="1" applyAlignment="1">
      <alignment vertical="center"/>
    </xf>
    <xf numFmtId="0" fontId="10" fillId="0" borderId="48" xfId="0" applyFont="1" applyFill="1" applyBorder="1" applyAlignment="1">
      <alignment vertical="center"/>
    </xf>
    <xf numFmtId="0" fontId="12" fillId="0" borderId="6" xfId="0" applyFont="1" applyFill="1" applyBorder="1" applyAlignment="1">
      <alignment vertical="center" wrapText="1"/>
    </xf>
    <xf numFmtId="0" fontId="12" fillId="0" borderId="51" xfId="0" applyFont="1" applyFill="1" applyBorder="1" applyAlignment="1">
      <alignment vertical="center" wrapText="1"/>
    </xf>
    <xf numFmtId="0" fontId="22" fillId="0" borderId="0" xfId="0" applyFont="1" applyAlignment="1">
      <alignment horizontal="center" vertical="center"/>
    </xf>
    <xf numFmtId="0" fontId="10" fillId="0" borderId="3" xfId="0" quotePrefix="1" applyFont="1" applyFill="1" applyBorder="1" applyAlignment="1" applyProtection="1">
      <alignment horizontal="left" vertical="center"/>
    </xf>
    <xf numFmtId="0" fontId="10" fillId="0" borderId="32" xfId="0" quotePrefix="1" applyFont="1" applyFill="1" applyBorder="1" applyAlignment="1" applyProtection="1">
      <alignment horizontal="left" vertical="center"/>
    </xf>
    <xf numFmtId="0" fontId="12" fillId="2" borderId="6" xfId="0" quotePrefix="1" applyFont="1" applyFill="1" applyBorder="1" applyAlignment="1" applyProtection="1">
      <alignment horizontal="left" vertical="center"/>
    </xf>
    <xf numFmtId="0" fontId="12" fillId="2" borderId="51" xfId="0" quotePrefix="1" applyFont="1" applyFill="1" applyBorder="1" applyAlignment="1" applyProtection="1">
      <alignment horizontal="left" vertical="center"/>
    </xf>
    <xf numFmtId="49" fontId="0" fillId="6" borderId="8" xfId="0" applyNumberFormat="1" applyFill="1" applyBorder="1" applyAlignment="1" applyProtection="1">
      <alignment horizontal="left" vertical="top" wrapText="1"/>
      <protection locked="0"/>
    </xf>
    <xf numFmtId="0" fontId="7" fillId="6" borderId="8" xfId="0" applyFont="1" applyFill="1" applyBorder="1" applyAlignment="1" applyProtection="1">
      <alignment horizontal="left" vertical="top" wrapText="1"/>
      <protection locked="0"/>
    </xf>
    <xf numFmtId="0" fontId="7" fillId="6" borderId="9" xfId="0" applyFont="1" applyFill="1" applyBorder="1" applyAlignment="1" applyProtection="1">
      <alignment horizontal="left" vertical="top" wrapText="1"/>
      <protection locked="0"/>
    </xf>
    <xf numFmtId="49" fontId="0" fillId="6" borderId="44" xfId="0" applyNumberFormat="1" applyFill="1" applyBorder="1" applyAlignment="1" applyProtection="1">
      <alignment horizontal="left" vertical="top" wrapText="1"/>
      <protection locked="0"/>
    </xf>
    <xf numFmtId="0" fontId="7" fillId="6" borderId="44" xfId="0" applyFont="1" applyFill="1" applyBorder="1" applyAlignment="1" applyProtection="1">
      <alignment horizontal="left" vertical="top" wrapText="1"/>
      <protection locked="0"/>
    </xf>
    <xf numFmtId="0" fontId="7" fillId="6" borderId="59" xfId="0" applyFont="1" applyFill="1" applyBorder="1" applyAlignment="1" applyProtection="1">
      <alignment horizontal="left" vertical="top" wrapText="1"/>
      <protection locked="0"/>
    </xf>
    <xf numFmtId="0" fontId="10" fillId="7" borderId="8" xfId="5" applyFont="1" applyFill="1" applyBorder="1" applyAlignment="1">
      <alignment horizontal="center" wrapText="1"/>
    </xf>
    <xf numFmtId="49" fontId="7" fillId="7" borderId="8" xfId="5" applyNumberFormat="1" applyFont="1" applyFill="1" applyBorder="1" applyAlignment="1">
      <alignment horizontal="left" wrapText="1"/>
    </xf>
    <xf numFmtId="0" fontId="19" fillId="7" borderId="8" xfId="0" applyFont="1" applyFill="1" applyBorder="1" applyAlignment="1">
      <alignment horizontal="center"/>
    </xf>
    <xf numFmtId="14" fontId="7" fillId="7" borderId="8" xfId="5" applyNumberFormat="1" applyFont="1" applyFill="1" applyBorder="1" applyAlignment="1">
      <alignment horizontal="left" wrapText="1"/>
    </xf>
    <xf numFmtId="0" fontId="7" fillId="7" borderId="8" xfId="5" applyNumberFormat="1" applyFont="1" applyFill="1" applyBorder="1" applyAlignment="1">
      <alignment horizontal="left" wrapText="1"/>
    </xf>
    <xf numFmtId="49" fontId="16" fillId="7" borderId="8" xfId="0" applyNumberFormat="1" applyFont="1" applyFill="1" applyBorder="1" applyAlignment="1">
      <alignment horizontal="left"/>
    </xf>
    <xf numFmtId="49" fontId="0" fillId="6" borderId="42" xfId="0" applyNumberFormat="1" applyFill="1" applyBorder="1" applyAlignment="1" applyProtection="1">
      <alignment horizontal="left" vertical="top" wrapText="1"/>
      <protection locked="0"/>
    </xf>
    <xf numFmtId="0" fontId="7" fillId="6" borderId="42" xfId="0" applyFont="1" applyFill="1" applyBorder="1" applyAlignment="1" applyProtection="1">
      <alignment horizontal="left" vertical="top" wrapText="1"/>
      <protection locked="0"/>
    </xf>
    <xf numFmtId="0" fontId="7" fillId="6" borderId="43" xfId="0" applyFont="1" applyFill="1" applyBorder="1" applyAlignment="1" applyProtection="1">
      <alignment horizontal="left" vertical="top" wrapText="1"/>
      <protection locked="0"/>
    </xf>
    <xf numFmtId="0" fontId="10" fillId="8" borderId="45" xfId="0" applyFont="1" applyFill="1" applyBorder="1" applyAlignment="1" applyProtection="1">
      <alignment horizontal="center" vertical="center"/>
    </xf>
    <xf numFmtId="0" fontId="10" fillId="8" borderId="36" xfId="0" applyFont="1" applyFill="1" applyBorder="1" applyAlignment="1" applyProtection="1">
      <alignment horizontal="center" vertical="center"/>
    </xf>
    <xf numFmtId="0" fontId="10" fillId="8" borderId="46" xfId="0" applyFont="1" applyFill="1" applyBorder="1" applyAlignment="1" applyProtection="1">
      <alignment horizontal="center" vertical="center"/>
    </xf>
    <xf numFmtId="49" fontId="0" fillId="6" borderId="38" xfId="0" applyNumberFormat="1" applyFill="1" applyBorder="1" applyAlignment="1" applyProtection="1">
      <alignment horizontal="left" vertical="top" wrapText="1"/>
      <protection locked="0"/>
    </xf>
    <xf numFmtId="0" fontId="7" fillId="6" borderId="38" xfId="0" applyFont="1" applyFill="1" applyBorder="1" applyAlignment="1" applyProtection="1">
      <alignment horizontal="left" vertical="top" wrapText="1"/>
      <protection locked="0"/>
    </xf>
    <xf numFmtId="0" fontId="7" fillId="6" borderId="39" xfId="0" applyFont="1" applyFill="1" applyBorder="1" applyAlignment="1" applyProtection="1">
      <alignment horizontal="left" vertical="top" wrapText="1"/>
      <protection locked="0"/>
    </xf>
    <xf numFmtId="0" fontId="10" fillId="7" borderId="8" xfId="0" applyNumberFormat="1" applyFont="1" applyFill="1" applyBorder="1" applyAlignment="1" applyProtection="1">
      <alignment horizontal="center" vertical="center" wrapText="1"/>
    </xf>
    <xf numFmtId="0" fontId="7" fillId="6" borderId="8" xfId="2" applyNumberFormat="1" applyFont="1" applyFill="1" applyBorder="1" applyAlignment="1" applyProtection="1">
      <alignment horizontal="left" vertical="center" wrapText="1"/>
      <protection locked="0"/>
    </xf>
    <xf numFmtId="49" fontId="16" fillId="7" borderId="11" xfId="0" applyNumberFormat="1" applyFont="1" applyFill="1" applyBorder="1" applyAlignment="1">
      <alignment horizontal="left"/>
    </xf>
    <xf numFmtId="49" fontId="16" fillId="7" borderId="48" xfId="0" applyNumberFormat="1" applyFont="1" applyFill="1" applyBorder="1" applyAlignment="1">
      <alignment horizontal="left"/>
    </xf>
    <xf numFmtId="49" fontId="16" fillId="7" borderId="54" xfId="0" applyNumberFormat="1" applyFont="1" applyFill="1" applyBorder="1" applyAlignment="1">
      <alignment horizontal="left"/>
    </xf>
    <xf numFmtId="14" fontId="10" fillId="8" borderId="2" xfId="0" applyNumberFormat="1" applyFont="1" applyFill="1" applyBorder="1" applyAlignment="1" applyProtection="1">
      <alignment horizontal="center" vertical="center"/>
    </xf>
    <xf numFmtId="14" fontId="10" fillId="8" borderId="38" xfId="0" applyNumberFormat="1" applyFont="1" applyFill="1" applyBorder="1" applyAlignment="1" applyProtection="1">
      <alignment horizontal="center" vertical="center"/>
    </xf>
    <xf numFmtId="14" fontId="10" fillId="8" borderId="39" xfId="0" applyNumberFormat="1" applyFont="1" applyFill="1" applyBorder="1" applyAlignment="1" applyProtection="1">
      <alignment horizontal="center" vertical="center"/>
    </xf>
    <xf numFmtId="0" fontId="10" fillId="8" borderId="31" xfId="0" applyNumberFormat="1" applyFont="1" applyFill="1" applyBorder="1" applyAlignment="1" applyProtection="1">
      <alignment horizontal="center" vertical="center"/>
    </xf>
    <xf numFmtId="0" fontId="10" fillId="8" borderId="32" xfId="0" applyNumberFormat="1" applyFont="1" applyFill="1" applyBorder="1" applyAlignment="1" applyProtection="1">
      <alignment horizontal="center" vertical="center"/>
    </xf>
    <xf numFmtId="0" fontId="10" fillId="8" borderId="4" xfId="0" applyNumberFormat="1" applyFont="1" applyFill="1" applyBorder="1" applyAlignment="1" applyProtection="1">
      <alignment horizontal="center" vertical="center"/>
    </xf>
    <xf numFmtId="0" fontId="7" fillId="6" borderId="16" xfId="2" applyNumberFormat="1" applyFont="1" applyFill="1" applyBorder="1" applyAlignment="1" applyProtection="1">
      <alignment horizontal="left" vertical="center" wrapText="1"/>
      <protection locked="0"/>
    </xf>
    <xf numFmtId="0" fontId="7" fillId="6" borderId="49" xfId="2" applyNumberFormat="1" applyFont="1" applyFill="1" applyBorder="1" applyAlignment="1" applyProtection="1">
      <alignment horizontal="left" vertical="center" wrapText="1"/>
      <protection locked="0"/>
    </xf>
    <xf numFmtId="0" fontId="7" fillId="6" borderId="17" xfId="2" applyNumberFormat="1" applyFont="1" applyFill="1" applyBorder="1" applyAlignment="1" applyProtection="1">
      <alignment horizontal="left" vertical="center" wrapText="1"/>
      <protection locked="0"/>
    </xf>
    <xf numFmtId="44" fontId="10" fillId="7" borderId="20" xfId="0" applyNumberFormat="1" applyFont="1" applyFill="1" applyBorder="1" applyAlignment="1" applyProtection="1">
      <alignment horizontal="center" vertical="center" wrapText="1"/>
    </xf>
    <xf numFmtId="44" fontId="10" fillId="7" borderId="8" xfId="0" applyNumberFormat="1" applyFont="1" applyFill="1" applyBorder="1" applyAlignment="1" applyProtection="1">
      <alignment horizontal="center" vertical="center" wrapText="1"/>
    </xf>
    <xf numFmtId="44" fontId="10" fillId="7" borderId="9" xfId="0" applyNumberFormat="1" applyFont="1" applyFill="1" applyBorder="1" applyAlignment="1" applyProtection="1">
      <alignment horizontal="center" vertical="center" wrapText="1"/>
    </xf>
    <xf numFmtId="0" fontId="10" fillId="8" borderId="41" xfId="0" applyNumberFormat="1" applyFont="1" applyFill="1" applyBorder="1" applyAlignment="1" applyProtection="1">
      <alignment horizontal="center" vertical="center"/>
    </xf>
    <xf numFmtId="0" fontId="10" fillId="8" borderId="42" xfId="0" applyNumberFormat="1" applyFont="1" applyFill="1" applyBorder="1" applyAlignment="1" applyProtection="1">
      <alignment horizontal="center" vertical="center"/>
    </xf>
    <xf numFmtId="0" fontId="10" fillId="8" borderId="43" xfId="0" applyNumberFormat="1" applyFont="1" applyFill="1" applyBorder="1" applyAlignment="1" applyProtection="1">
      <alignment horizontal="center" vertical="center"/>
    </xf>
    <xf numFmtId="0" fontId="7" fillId="6" borderId="40" xfId="2" applyNumberFormat="1" applyFont="1" applyFill="1" applyBorder="1" applyAlignment="1" applyProtection="1">
      <alignment horizontal="left" vertical="center" wrapText="1"/>
      <protection locked="0"/>
    </xf>
    <xf numFmtId="0" fontId="10" fillId="8" borderId="45" xfId="0" applyNumberFormat="1" applyFont="1" applyFill="1" applyBorder="1" applyAlignment="1" applyProtection="1">
      <alignment horizontal="center" vertical="center"/>
    </xf>
    <xf numFmtId="0" fontId="10" fillId="8" borderId="36" xfId="0" applyNumberFormat="1" applyFont="1" applyFill="1" applyBorder="1" applyAlignment="1" applyProtection="1">
      <alignment horizontal="center" vertical="center"/>
    </xf>
    <xf numFmtId="0" fontId="10" fillId="8" borderId="46" xfId="0" applyNumberFormat="1" applyFont="1" applyFill="1" applyBorder="1" applyAlignment="1" applyProtection="1">
      <alignment horizontal="center" vertical="center"/>
    </xf>
    <xf numFmtId="0" fontId="10" fillId="8" borderId="45" xfId="0" applyNumberFormat="1" applyFont="1" applyFill="1" applyBorder="1" applyAlignment="1" applyProtection="1">
      <alignment horizontal="left" vertical="center"/>
    </xf>
    <xf numFmtId="0" fontId="10" fillId="8" borderId="36" xfId="0" applyNumberFormat="1" applyFont="1" applyFill="1" applyBorder="1" applyAlignment="1" applyProtection="1">
      <alignment horizontal="left" vertical="center"/>
    </xf>
    <xf numFmtId="0" fontId="10" fillId="8" borderId="46" xfId="0" applyNumberFormat="1" applyFont="1" applyFill="1" applyBorder="1" applyAlignment="1" applyProtection="1">
      <alignment horizontal="left" vertical="center"/>
    </xf>
    <xf numFmtId="0" fontId="7" fillId="6" borderId="13" xfId="2" applyNumberFormat="1" applyFont="1" applyFill="1" applyBorder="1" applyAlignment="1" applyProtection="1">
      <alignment vertical="center" wrapText="1"/>
      <protection locked="0"/>
    </xf>
    <xf numFmtId="0" fontId="7" fillId="6" borderId="34" xfId="2" applyNumberFormat="1" applyFont="1" applyFill="1" applyBorder="1" applyAlignment="1" applyProtection="1">
      <alignment vertical="center" wrapText="1"/>
      <protection locked="0"/>
    </xf>
    <xf numFmtId="0" fontId="7" fillId="6" borderId="58" xfId="2" applyNumberFormat="1" applyFont="1" applyFill="1" applyBorder="1" applyAlignment="1" applyProtection="1">
      <alignment vertical="center" wrapText="1"/>
      <protection locked="0"/>
    </xf>
    <xf numFmtId="0" fontId="7" fillId="6" borderId="11" xfId="2" applyNumberFormat="1" applyFont="1" applyFill="1" applyBorder="1" applyAlignment="1" applyProtection="1">
      <alignment vertical="center" wrapText="1"/>
      <protection locked="0"/>
    </xf>
    <xf numFmtId="0" fontId="7" fillId="6" borderId="48" xfId="2" applyNumberFormat="1" applyFont="1" applyFill="1" applyBorder="1" applyAlignment="1" applyProtection="1">
      <alignment vertical="center" wrapText="1"/>
      <protection locked="0"/>
    </xf>
    <xf numFmtId="0" fontId="7" fillId="6" borderId="54" xfId="2" applyNumberFormat="1" applyFont="1" applyFill="1" applyBorder="1" applyAlignment="1" applyProtection="1">
      <alignment vertical="center" wrapText="1"/>
      <protection locked="0"/>
    </xf>
    <xf numFmtId="0" fontId="7" fillId="6" borderId="6" xfId="2" applyNumberFormat="1" applyFont="1" applyFill="1" applyBorder="1" applyAlignment="1" applyProtection="1">
      <alignment vertical="center" wrapText="1"/>
      <protection locked="0"/>
    </xf>
    <xf numFmtId="0" fontId="7" fillId="6" borderId="51" xfId="2" applyNumberFormat="1" applyFont="1" applyFill="1" applyBorder="1" applyAlignment="1" applyProtection="1">
      <alignment vertical="center" wrapText="1"/>
      <protection locked="0"/>
    </xf>
    <xf numFmtId="0" fontId="7" fillId="6" borderId="63" xfId="2" applyNumberFormat="1" applyFont="1" applyFill="1" applyBorder="1" applyAlignment="1" applyProtection="1">
      <alignment vertical="center" wrapText="1"/>
      <protection locked="0"/>
    </xf>
    <xf numFmtId="0" fontId="7" fillId="6" borderId="45" xfId="2" applyNumberFormat="1" applyFont="1" applyFill="1" applyBorder="1" applyAlignment="1" applyProtection="1">
      <alignment vertical="center" wrapText="1"/>
      <protection locked="0"/>
    </xf>
    <xf numFmtId="0" fontId="7" fillId="6" borderId="36" xfId="2" applyNumberFormat="1" applyFont="1" applyFill="1" applyBorder="1" applyAlignment="1" applyProtection="1">
      <alignment vertical="center" wrapText="1"/>
      <protection locked="0"/>
    </xf>
    <xf numFmtId="0" fontId="7" fillId="6" borderId="46" xfId="2" applyNumberFormat="1" applyFont="1" applyFill="1" applyBorder="1" applyAlignment="1" applyProtection="1">
      <alignment vertical="center" wrapText="1"/>
      <protection locked="0"/>
    </xf>
    <xf numFmtId="0" fontId="10" fillId="8" borderId="56" xfId="0" applyNumberFormat="1" applyFont="1" applyFill="1" applyBorder="1" applyAlignment="1" applyProtection="1">
      <alignment horizontal="center" vertical="center"/>
    </xf>
    <xf numFmtId="0" fontId="10" fillId="8" borderId="24" xfId="0" applyNumberFormat="1" applyFont="1" applyFill="1" applyBorder="1" applyAlignment="1" applyProtection="1">
      <alignment horizontal="center" vertical="center"/>
    </xf>
    <xf numFmtId="0" fontId="10" fillId="8" borderId="57" xfId="0" applyNumberFormat="1" applyFont="1" applyFill="1" applyBorder="1" applyAlignment="1" applyProtection="1">
      <alignment horizontal="center" vertical="center"/>
    </xf>
    <xf numFmtId="0" fontId="7" fillId="6" borderId="9" xfId="2" applyNumberFormat="1" applyFont="1" applyFill="1" applyBorder="1" applyAlignment="1" applyProtection="1">
      <alignment horizontal="left" vertical="center" wrapText="1"/>
      <protection locked="0"/>
    </xf>
    <xf numFmtId="0" fontId="7" fillId="6" borderId="42" xfId="2" applyNumberFormat="1" applyFont="1" applyFill="1" applyBorder="1" applyAlignment="1" applyProtection="1">
      <alignment horizontal="left" vertical="center" wrapText="1"/>
      <protection locked="0"/>
    </xf>
    <xf numFmtId="0" fontId="7" fillId="6" borderId="43" xfId="2" applyNumberFormat="1" applyFont="1" applyFill="1" applyBorder="1" applyAlignment="1" applyProtection="1">
      <alignment horizontal="left" vertical="center" wrapText="1"/>
      <protection locked="0"/>
    </xf>
    <xf numFmtId="0" fontId="14" fillId="8" borderId="38" xfId="0" applyNumberFormat="1" applyFont="1" applyFill="1" applyBorder="1" applyAlignment="1" applyProtection="1">
      <alignment horizontal="center" vertical="center"/>
    </xf>
    <xf numFmtId="0" fontId="14" fillId="8" borderId="8" xfId="0" applyNumberFormat="1" applyFont="1" applyFill="1" applyBorder="1" applyAlignment="1" applyProtection="1">
      <alignment horizontal="center" vertical="center"/>
    </xf>
    <xf numFmtId="0" fontId="15" fillId="0" borderId="56"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5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68" xfId="0" applyFont="1" applyBorder="1" applyAlignment="1" applyProtection="1">
      <alignment horizontal="left" vertical="top" wrapText="1"/>
      <protection locked="0"/>
    </xf>
    <xf numFmtId="0" fontId="15" fillId="0" borderId="69"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15" fillId="0" borderId="70" xfId="0" applyFont="1" applyBorder="1" applyAlignment="1" applyProtection="1">
      <alignment horizontal="left" vertical="top" wrapText="1"/>
      <protection locked="0"/>
    </xf>
    <xf numFmtId="0" fontId="14" fillId="8" borderId="39" xfId="0" applyNumberFormat="1" applyFont="1" applyFill="1" applyBorder="1" applyAlignment="1" applyProtection="1">
      <alignment horizontal="center" vertical="center"/>
    </xf>
    <xf numFmtId="0" fontId="14" fillId="8" borderId="9"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left" vertical="center" wrapText="1"/>
    </xf>
    <xf numFmtId="0" fontId="14" fillId="11" borderId="55" xfId="0" applyNumberFormat="1" applyFont="1" applyFill="1" applyBorder="1" applyAlignment="1" applyProtection="1">
      <alignment horizontal="center" vertical="center"/>
    </xf>
    <xf numFmtId="0" fontId="14" fillId="11" borderId="40" xfId="0" applyNumberFormat="1" applyFont="1" applyFill="1" applyBorder="1" applyAlignment="1" applyProtection="1">
      <alignment horizontal="center" vertical="center"/>
    </xf>
    <xf numFmtId="0" fontId="14" fillId="11" borderId="38" xfId="0" applyNumberFormat="1" applyFont="1" applyFill="1" applyBorder="1" applyAlignment="1" applyProtection="1">
      <alignment horizontal="center" vertical="center"/>
    </xf>
    <xf numFmtId="0" fontId="14" fillId="11" borderId="8" xfId="0" applyNumberFormat="1" applyFont="1" applyFill="1" applyBorder="1" applyAlignment="1" applyProtection="1">
      <alignment horizontal="center" vertical="center"/>
    </xf>
    <xf numFmtId="0" fontId="14" fillId="11" borderId="57" xfId="0" applyNumberFormat="1" applyFont="1" applyFill="1" applyBorder="1" applyAlignment="1" applyProtection="1">
      <alignment horizontal="center" vertical="center"/>
    </xf>
    <xf numFmtId="0" fontId="14" fillId="11" borderId="66" xfId="0" applyNumberFormat="1" applyFont="1" applyFill="1" applyBorder="1" applyAlignment="1" applyProtection="1">
      <alignment horizontal="center" vertical="center"/>
    </xf>
    <xf numFmtId="0" fontId="2" fillId="0" borderId="0" xfId="6" applyFont="1" applyAlignment="1">
      <alignment horizontal="left" vertical="center" wrapText="1"/>
    </xf>
    <xf numFmtId="0" fontId="23" fillId="0" borderId="44" xfId="6" applyBorder="1" applyAlignment="1">
      <alignment horizontal="center" vertical="top"/>
    </xf>
    <xf numFmtId="0" fontId="23" fillId="0" borderId="50" xfId="6" applyBorder="1" applyAlignment="1">
      <alignment horizontal="center" vertical="top"/>
    </xf>
    <xf numFmtId="0" fontId="23" fillId="0" borderId="40" xfId="6" applyBorder="1" applyAlignment="1">
      <alignment horizontal="center" vertical="top"/>
    </xf>
    <xf numFmtId="0" fontId="27" fillId="0" borderId="8" xfId="6" applyFont="1" applyBorder="1" applyAlignment="1">
      <alignment horizontal="left" vertical="top" wrapText="1"/>
    </xf>
    <xf numFmtId="0" fontId="23" fillId="0" borderId="8" xfId="6" applyBorder="1" applyAlignment="1">
      <alignment horizontal="left" vertical="top" wrapText="1"/>
    </xf>
    <xf numFmtId="0" fontId="23" fillId="0" borderId="8" xfId="6" applyBorder="1" applyAlignment="1">
      <alignment horizontal="left" wrapText="1"/>
    </xf>
    <xf numFmtId="0" fontId="0" fillId="0" borderId="8" xfId="6" applyFont="1" applyBorder="1" applyAlignment="1">
      <alignment horizontal="left" wrapText="1"/>
    </xf>
  </cellXfs>
  <cellStyles count="8">
    <cellStyle name="Comma" xfId="1" builtinId="3"/>
    <cellStyle name="Currency" xfId="2" builtinId="4"/>
    <cellStyle name="Hyperlink" xfId="4" builtinId="8"/>
    <cellStyle name="Normal" xfId="0" builtinId="0"/>
    <cellStyle name="Normal 10 10" xfId="7"/>
    <cellStyle name="Normal 2" xfId="5"/>
    <cellStyle name="Normal 3" xfId="6"/>
    <cellStyle name="Percent" xfId="3" builtinId="5"/>
  </cellStyles>
  <dxfs count="4">
    <dxf>
      <font>
        <b val="0"/>
        <i val="0"/>
        <strike val="0"/>
        <condense val="0"/>
        <extend val="0"/>
        <outline val="0"/>
        <shadow val="0"/>
        <u val="none"/>
        <vertAlign val="baseline"/>
        <sz val="10"/>
        <color theme="1"/>
        <name val="Arial"/>
        <scheme val="none"/>
      </font>
      <numFmt numFmtId="165" formatCode="0.0%"/>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theme="1"/>
        <name val="Arial"/>
        <scheme val="none"/>
      </font>
      <numFmt numFmtId="3" formatCode="#,##0"/>
      <alignment horizontal="center" vertical="center" textRotation="0" wrapText="0" indent="0" justifyLastLine="0" shrinkToFit="0" readingOrder="0"/>
      <border diagonalUp="0" diagonalDown="0">
        <left style="medium">
          <color auto="1"/>
        </left>
        <right style="thin">
          <color auto="1"/>
        </right>
        <top style="thin">
          <color auto="1"/>
        </top>
        <bottom style="thin">
          <color auto="1"/>
        </bottom>
        <vertical/>
        <horizontal/>
      </border>
      <protection locked="1" hidden="0"/>
    </dxf>
    <dxf>
      <border outline="0">
        <top style="thin">
          <color indexed="64"/>
        </top>
        <bottom style="medium">
          <color indexed="64"/>
        </bottom>
      </border>
    </dxf>
    <dxf>
      <border outline="0">
        <bottom style="medium">
          <color indexed="64"/>
        </bottom>
      </border>
    </dxf>
  </dxfs>
  <tableStyles count="0" defaultTableStyle="TableStyleMedium2" defaultPivotStyle="PivotStyleLight16"/>
  <colors>
    <mruColors>
      <color rgb="FFFFFFCC"/>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304800</xdr:colOff>
          <xdr:row>4</xdr:row>
          <xdr:rowOff>114300</xdr:rowOff>
        </xdr:to>
        <xdr:sp macro="" textlink="">
          <xdr:nvSpPr>
            <xdr:cNvPr id="3074" name="Object 2" hidden="1">
              <a:extLst>
                <a:ext uri="{63B3BB69-23CF-44E3-9099-C40C66FF867C}">
                  <a14:compatExt spid="_x0000_s307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id="2" name="Table13" displayName="Table13" ref="A80:B89" insertRowShift="1" totalsRowShown="0" headerRowBorderDxfId="3" tableBorderDxfId="2">
  <autoFilter ref="A80:B89"/>
  <tableColumns count="2">
    <tableColumn id="1" name="Standard Plans Member Months in MLR Reporting Year" dataDxfId="1" dataCellStyle="Comma"/>
    <tableColumn id="2" name="Standard Plans Credibility Adjustment" dataDxfId="0" dataCellStyle="Percent"/>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showGridLines="0" tabSelected="1" zoomScale="90" zoomScaleNormal="90" workbookViewId="0">
      <selection activeCell="F24" sqref="F24"/>
    </sheetView>
  </sheetViews>
  <sheetFormatPr defaultRowHeight="14.5" x14ac:dyDescent="0.35"/>
  <cols>
    <col min="1" max="1" width="27.26953125" customWidth="1"/>
    <col min="2" max="2" width="64.1796875" customWidth="1"/>
    <col min="3" max="3" width="29" bestFit="1" customWidth="1"/>
    <col min="4" max="4" width="36.26953125" bestFit="1" customWidth="1"/>
    <col min="5" max="5" width="13.54296875" customWidth="1"/>
    <col min="6" max="6" width="11.26953125" bestFit="1" customWidth="1"/>
    <col min="10" max="10" width="13.453125" customWidth="1"/>
  </cols>
  <sheetData>
    <row r="1" spans="1:9" ht="23" x14ac:dyDescent="0.35">
      <c r="A1" s="1"/>
      <c r="B1" s="342" t="s">
        <v>121</v>
      </c>
      <c r="C1" s="342"/>
      <c r="D1" s="342"/>
      <c r="E1" s="1"/>
    </row>
    <row r="2" spans="1:9" x14ac:dyDescent="0.35">
      <c r="A2" s="2" t="s">
        <v>0</v>
      </c>
      <c r="B2" s="3"/>
      <c r="D2" s="4" t="s">
        <v>1</v>
      </c>
      <c r="E2" s="124" t="s">
        <v>182</v>
      </c>
      <c r="F2" s="141">
        <v>45839</v>
      </c>
      <c r="G2" s="293"/>
    </row>
    <row r="3" spans="1:9" x14ac:dyDescent="0.35">
      <c r="A3" s="2" t="s">
        <v>2</v>
      </c>
      <c r="B3" s="3"/>
      <c r="D3" s="4" t="s">
        <v>3</v>
      </c>
      <c r="E3" s="5" t="s">
        <v>4</v>
      </c>
    </row>
    <row r="4" spans="1:9" x14ac:dyDescent="0.35">
      <c r="A4" s="2" t="s">
        <v>5</v>
      </c>
      <c r="B4" s="3"/>
      <c r="D4" s="4" t="s">
        <v>6</v>
      </c>
      <c r="E4" s="147" t="s">
        <v>183</v>
      </c>
      <c r="F4" s="148"/>
      <c r="G4" s="148"/>
      <c r="H4" s="148"/>
      <c r="I4" s="148"/>
    </row>
    <row r="5" spans="1:9" x14ac:dyDescent="0.35">
      <c r="A5" s="2" t="s">
        <v>7</v>
      </c>
      <c r="B5" s="7"/>
      <c r="D5" s="4" t="s">
        <v>8</v>
      </c>
      <c r="E5" s="149" t="s">
        <v>184</v>
      </c>
      <c r="F5" s="148"/>
      <c r="G5" s="148"/>
      <c r="H5" s="148"/>
      <c r="I5" s="148"/>
    </row>
    <row r="6" spans="1:9" x14ac:dyDescent="0.35">
      <c r="A6" s="2" t="s">
        <v>9</v>
      </c>
      <c r="B6" s="8">
        <v>45474</v>
      </c>
      <c r="D6" s="4" t="s">
        <v>10</v>
      </c>
      <c r="E6" s="6" t="s">
        <v>11</v>
      </c>
    </row>
    <row r="7" spans="1:9" x14ac:dyDescent="0.35">
      <c r="A7" s="2" t="s">
        <v>12</v>
      </c>
      <c r="B7" s="8">
        <v>45838</v>
      </c>
      <c r="D7" s="4" t="s">
        <v>13</v>
      </c>
      <c r="E7" s="6" t="s">
        <v>14</v>
      </c>
    </row>
    <row r="8" spans="1:9" x14ac:dyDescent="0.35">
      <c r="A8" s="123" t="s">
        <v>105</v>
      </c>
      <c r="B8" s="215">
        <v>45961</v>
      </c>
      <c r="C8" s="4"/>
      <c r="D8" s="6"/>
    </row>
    <row r="9" spans="1:9" x14ac:dyDescent="0.35">
      <c r="A9" s="2" t="s">
        <v>15</v>
      </c>
      <c r="B9" s="8"/>
      <c r="C9" s="9"/>
      <c r="D9" s="10"/>
    </row>
    <row r="10" spans="1:9" x14ac:dyDescent="0.35">
      <c r="A10" s="123" t="s">
        <v>104</v>
      </c>
      <c r="B10" s="144" t="s">
        <v>112</v>
      </c>
      <c r="C10" s="9"/>
      <c r="D10" s="10"/>
    </row>
    <row r="11" spans="1:9" x14ac:dyDescent="0.35">
      <c r="A11" s="2"/>
      <c r="B11" s="8"/>
      <c r="C11" s="9"/>
      <c r="D11" s="10"/>
    </row>
    <row r="12" spans="1:9" ht="18" x14ac:dyDescent="0.4">
      <c r="A12" s="11" t="s">
        <v>16</v>
      </c>
      <c r="B12" s="12"/>
      <c r="C12" s="13"/>
      <c r="D12" s="14"/>
    </row>
    <row r="13" spans="1:9" ht="15" thickBot="1" x14ac:dyDescent="0.4">
      <c r="A13" s="15"/>
      <c r="B13" s="12"/>
      <c r="C13" s="16"/>
      <c r="D13" s="14"/>
    </row>
    <row r="14" spans="1:9" ht="15" thickBot="1" x14ac:dyDescent="0.4">
      <c r="A14" s="17"/>
      <c r="B14" s="18"/>
      <c r="C14" s="19"/>
      <c r="D14" s="181" t="s">
        <v>17</v>
      </c>
    </row>
    <row r="15" spans="1:9" x14ac:dyDescent="0.35">
      <c r="A15" s="20">
        <v>1</v>
      </c>
      <c r="B15" s="343" t="s">
        <v>18</v>
      </c>
      <c r="C15" s="344"/>
      <c r="D15" s="184">
        <f>'Incurred Claims Summary'!C46</f>
        <v>0</v>
      </c>
      <c r="E15" s="180"/>
    </row>
    <row r="16" spans="1:9" x14ac:dyDescent="0.35">
      <c r="A16" s="21"/>
      <c r="B16" s="345" t="s">
        <v>19</v>
      </c>
      <c r="C16" s="346"/>
      <c r="D16" s="188"/>
    </row>
    <row r="17" spans="1:5" x14ac:dyDescent="0.35">
      <c r="A17" s="21">
        <f>A15+1</f>
        <v>2</v>
      </c>
      <c r="B17" s="333" t="s">
        <v>20</v>
      </c>
      <c r="C17" s="334"/>
      <c r="D17" s="187"/>
    </row>
    <row r="18" spans="1:5" x14ac:dyDescent="0.35">
      <c r="A18" s="21" t="s">
        <v>21</v>
      </c>
      <c r="B18" s="333" t="s">
        <v>22</v>
      </c>
      <c r="C18" s="334"/>
      <c r="D18" s="185">
        <v>0</v>
      </c>
    </row>
    <row r="19" spans="1:5" x14ac:dyDescent="0.35">
      <c r="A19" s="21" t="s">
        <v>23</v>
      </c>
      <c r="B19" s="333" t="s">
        <v>24</v>
      </c>
      <c r="C19" s="334"/>
      <c r="D19" s="185">
        <v>0</v>
      </c>
    </row>
    <row r="20" spans="1:5" x14ac:dyDescent="0.35">
      <c r="A20" s="21" t="s">
        <v>25</v>
      </c>
      <c r="B20" s="333" t="s">
        <v>26</v>
      </c>
      <c r="C20" s="334"/>
      <c r="D20" s="185">
        <f>'Incurred Claims Summary'!C55</f>
        <v>0</v>
      </c>
    </row>
    <row r="21" spans="1:5" x14ac:dyDescent="0.35">
      <c r="A21" s="21">
        <f>A17+1</f>
        <v>3</v>
      </c>
      <c r="B21" s="333" t="s">
        <v>27</v>
      </c>
      <c r="C21" s="334"/>
      <c r="D21" s="187"/>
    </row>
    <row r="22" spans="1:5" x14ac:dyDescent="0.35">
      <c r="A22" s="21" t="s">
        <v>28</v>
      </c>
      <c r="B22" s="333" t="s">
        <v>29</v>
      </c>
      <c r="C22" s="334"/>
      <c r="D22" s="185">
        <v>0</v>
      </c>
    </row>
    <row r="23" spans="1:5" x14ac:dyDescent="0.35">
      <c r="A23" s="21" t="s">
        <v>30</v>
      </c>
      <c r="B23" s="333" t="s">
        <v>31</v>
      </c>
      <c r="C23" s="334"/>
      <c r="D23" s="185">
        <v>0</v>
      </c>
    </row>
    <row r="24" spans="1:5" x14ac:dyDescent="0.35">
      <c r="A24" s="154" t="s">
        <v>125</v>
      </c>
      <c r="B24" s="335" t="s">
        <v>130</v>
      </c>
      <c r="C24" s="313"/>
      <c r="D24" s="186">
        <v>0</v>
      </c>
    </row>
    <row r="25" spans="1:5" x14ac:dyDescent="0.35">
      <c r="A25" s="21">
        <f>A21+1</f>
        <v>4</v>
      </c>
      <c r="B25" s="333" t="s">
        <v>32</v>
      </c>
      <c r="C25" s="334"/>
      <c r="D25" s="189">
        <f>'Value-Added Summary'!C39</f>
        <v>0</v>
      </c>
      <c r="E25" s="180"/>
    </row>
    <row r="26" spans="1:5" x14ac:dyDescent="0.35">
      <c r="A26" s="21">
        <f t="shared" ref="A26" si="0">A25+1</f>
        <v>5</v>
      </c>
      <c r="B26" s="333" t="s">
        <v>33</v>
      </c>
      <c r="C26" s="334"/>
      <c r="D26" s="187"/>
    </row>
    <row r="27" spans="1:5" x14ac:dyDescent="0.35">
      <c r="A27" s="21" t="s">
        <v>34</v>
      </c>
      <c r="B27" s="333" t="s">
        <v>36</v>
      </c>
      <c r="C27" s="334"/>
      <c r="D27" s="185">
        <v>0</v>
      </c>
    </row>
    <row r="28" spans="1:5" x14ac:dyDescent="0.35">
      <c r="A28" s="21" t="s">
        <v>35</v>
      </c>
      <c r="B28" s="333" t="s">
        <v>37</v>
      </c>
      <c r="C28" s="334"/>
      <c r="D28" s="185">
        <v>0</v>
      </c>
    </row>
    <row r="29" spans="1:5" x14ac:dyDescent="0.35">
      <c r="A29" s="21">
        <f>A26+1</f>
        <v>6</v>
      </c>
      <c r="B29" s="333" t="s">
        <v>38</v>
      </c>
      <c r="C29" s="334"/>
      <c r="D29" s="186">
        <v>0</v>
      </c>
    </row>
    <row r="30" spans="1:5" x14ac:dyDescent="0.35">
      <c r="A30" s="22">
        <f>A29+1</f>
        <v>7</v>
      </c>
      <c r="B30" s="338" t="s">
        <v>39</v>
      </c>
      <c r="C30" s="339"/>
      <c r="D30" s="189">
        <f>D15-D18-D19-D20+D22+D23+D24+D25-D27-D28+D29</f>
        <v>0</v>
      </c>
    </row>
    <row r="31" spans="1:5" x14ac:dyDescent="0.35">
      <c r="A31" s="21"/>
      <c r="B31" s="340" t="s">
        <v>40</v>
      </c>
      <c r="C31" s="341"/>
      <c r="D31" s="182"/>
    </row>
    <row r="32" spans="1:5" x14ac:dyDescent="0.35">
      <c r="A32" s="21">
        <f>A30+1</f>
        <v>8</v>
      </c>
      <c r="B32" s="313" t="s">
        <v>41</v>
      </c>
      <c r="C32" s="314"/>
      <c r="D32" s="185">
        <v>0</v>
      </c>
    </row>
    <row r="33" spans="1:26" x14ac:dyDescent="0.35">
      <c r="A33" s="21">
        <f>A32+1</f>
        <v>9</v>
      </c>
      <c r="B33" s="336" t="s">
        <v>42</v>
      </c>
      <c r="C33" s="337"/>
      <c r="D33" s="185">
        <v>0</v>
      </c>
    </row>
    <row r="34" spans="1:26" x14ac:dyDescent="0.35">
      <c r="A34" s="21"/>
      <c r="B34" s="340" t="s">
        <v>43</v>
      </c>
      <c r="C34" s="341"/>
      <c r="D34" s="182"/>
    </row>
    <row r="35" spans="1:26" x14ac:dyDescent="0.35">
      <c r="A35" s="21">
        <f>A33+1</f>
        <v>10</v>
      </c>
      <c r="B35" s="313" t="s">
        <v>44</v>
      </c>
      <c r="C35" s="314"/>
      <c r="D35" s="185">
        <v>0</v>
      </c>
    </row>
    <row r="36" spans="1:26" x14ac:dyDescent="0.35">
      <c r="A36" s="21">
        <f>A35+1</f>
        <v>11</v>
      </c>
      <c r="B36" s="336" t="s">
        <v>45</v>
      </c>
      <c r="C36" s="337"/>
      <c r="D36" s="185">
        <v>0</v>
      </c>
    </row>
    <row r="37" spans="1:26" x14ac:dyDescent="0.35">
      <c r="A37" s="22">
        <f>A36+1</f>
        <v>12</v>
      </c>
      <c r="B37" s="313" t="s">
        <v>46</v>
      </c>
      <c r="C37" s="314"/>
      <c r="D37" s="185">
        <v>0</v>
      </c>
    </row>
    <row r="38" spans="1:26" x14ac:dyDescent="0.35">
      <c r="A38" s="23">
        <f t="shared" ref="A38:A41" si="1">A37+1</f>
        <v>13</v>
      </c>
      <c r="B38" s="315" t="s">
        <v>47</v>
      </c>
      <c r="C38" s="316"/>
      <c r="D38" s="189">
        <f>D30+D32-D33+D35-D36+D37</f>
        <v>0</v>
      </c>
    </row>
    <row r="39" spans="1:26" x14ac:dyDescent="0.35">
      <c r="A39" s="21">
        <f t="shared" si="1"/>
        <v>14</v>
      </c>
      <c r="B39" s="317" t="s">
        <v>48</v>
      </c>
      <c r="C39" s="318"/>
      <c r="D39" s="185">
        <v>0</v>
      </c>
    </row>
    <row r="40" spans="1:26" x14ac:dyDescent="0.35">
      <c r="A40" s="24">
        <f t="shared" si="1"/>
        <v>15</v>
      </c>
      <c r="B40" s="319" t="s">
        <v>166</v>
      </c>
      <c r="C40" s="320"/>
      <c r="D40" s="189">
        <f>C73</f>
        <v>0</v>
      </c>
    </row>
    <row r="41" spans="1:26" ht="15" thickBot="1" x14ac:dyDescent="0.4">
      <c r="A41" s="52">
        <f t="shared" si="1"/>
        <v>16</v>
      </c>
      <c r="B41" s="321" t="s">
        <v>49</v>
      </c>
      <c r="C41" s="322"/>
      <c r="D41" s="190">
        <f>D38-D39+D40</f>
        <v>0</v>
      </c>
    </row>
    <row r="42" spans="1:26" ht="15" customHeight="1" x14ac:dyDescent="0.35">
      <c r="A42" s="125"/>
      <c r="B42" s="325" t="s">
        <v>179</v>
      </c>
      <c r="C42" s="326"/>
      <c r="D42" s="182"/>
      <c r="E42" s="293"/>
      <c r="X42" s="294"/>
    </row>
    <row r="43" spans="1:26" ht="15" customHeight="1" x14ac:dyDescent="0.35">
      <c r="A43" s="209">
        <f>A41+1</f>
        <v>17</v>
      </c>
      <c r="B43" s="207" t="s">
        <v>180</v>
      </c>
      <c r="C43" s="208"/>
      <c r="D43" s="185">
        <v>0</v>
      </c>
      <c r="E43" s="293"/>
      <c r="L43" s="294"/>
    </row>
    <row r="44" spans="1:26" ht="15" x14ac:dyDescent="0.35">
      <c r="A44" s="211">
        <f>A43+1</f>
        <v>18</v>
      </c>
      <c r="B44" s="327" t="s">
        <v>221</v>
      </c>
      <c r="C44" s="328"/>
      <c r="D44" s="189">
        <f>'PI Cost &amp; Other'!C29</f>
        <v>0</v>
      </c>
    </row>
    <row r="45" spans="1:26" x14ac:dyDescent="0.35">
      <c r="A45" s="209">
        <f>A44+1</f>
        <v>19</v>
      </c>
      <c r="B45" s="327" t="s">
        <v>222</v>
      </c>
      <c r="C45" s="328"/>
      <c r="D45" s="185">
        <v>0</v>
      </c>
      <c r="E45" s="293"/>
      <c r="O45" s="294"/>
    </row>
    <row r="46" spans="1:26" ht="15" thickBot="1" x14ac:dyDescent="0.4">
      <c r="A46" s="210">
        <f>A45+1</f>
        <v>20</v>
      </c>
      <c r="B46" s="329" t="s">
        <v>223</v>
      </c>
      <c r="C46" s="330"/>
      <c r="D46" s="190">
        <f>D43+D44+D45</f>
        <v>0</v>
      </c>
      <c r="E46" s="293"/>
      <c r="Z46" s="294"/>
    </row>
    <row r="47" spans="1:26" ht="15" thickBot="1" x14ac:dyDescent="0.4">
      <c r="A47" s="25"/>
      <c r="B47" s="12"/>
      <c r="C47" s="16"/>
      <c r="D47" s="26"/>
    </row>
    <row r="48" spans="1:26" ht="15" thickBot="1" x14ac:dyDescent="0.4">
      <c r="A48" s="27"/>
      <c r="B48" s="12"/>
      <c r="C48" s="16"/>
      <c r="D48" s="181" t="s">
        <v>50</v>
      </c>
    </row>
    <row r="49" spans="1:4" x14ac:dyDescent="0.35">
      <c r="A49" s="155"/>
      <c r="B49" s="331" t="s">
        <v>158</v>
      </c>
      <c r="C49" s="332"/>
      <c r="D49" s="184">
        <f>D50+D51+D52</f>
        <v>0</v>
      </c>
    </row>
    <row r="50" spans="1:4" x14ac:dyDescent="0.35">
      <c r="A50" s="47">
        <f>A46+1</f>
        <v>21</v>
      </c>
      <c r="B50" s="323" t="s">
        <v>122</v>
      </c>
      <c r="C50" s="324"/>
      <c r="D50" s="185">
        <v>0</v>
      </c>
    </row>
    <row r="51" spans="1:4" x14ac:dyDescent="0.35">
      <c r="A51" s="47">
        <f>A50+1</f>
        <v>22</v>
      </c>
      <c r="B51" s="323" t="s">
        <v>129</v>
      </c>
      <c r="C51" s="324"/>
      <c r="D51" s="185">
        <v>0</v>
      </c>
    </row>
    <row r="52" spans="1:4" x14ac:dyDescent="0.35">
      <c r="A52" s="29">
        <f>A51+1</f>
        <v>23</v>
      </c>
      <c r="B52" s="212" t="s">
        <v>150</v>
      </c>
      <c r="C52" s="213"/>
      <c r="D52" s="185">
        <v>0</v>
      </c>
    </row>
    <row r="53" spans="1:4" x14ac:dyDescent="0.35">
      <c r="A53" s="28"/>
      <c r="B53" s="297" t="s">
        <v>51</v>
      </c>
      <c r="C53" s="298"/>
      <c r="D53" s="183"/>
    </row>
    <row r="54" spans="1:4" x14ac:dyDescent="0.35">
      <c r="A54" s="28">
        <f>A52+1</f>
        <v>24</v>
      </c>
      <c r="B54" s="299" t="s">
        <v>52</v>
      </c>
      <c r="C54" s="300"/>
      <c r="D54" s="185">
        <v>0</v>
      </c>
    </row>
    <row r="55" spans="1:4" x14ac:dyDescent="0.35">
      <c r="A55" s="28">
        <f>A54+1</f>
        <v>25</v>
      </c>
      <c r="B55" s="301" t="s">
        <v>53</v>
      </c>
      <c r="C55" s="302"/>
      <c r="D55" s="185">
        <v>0</v>
      </c>
    </row>
    <row r="56" spans="1:4" x14ac:dyDescent="0.35">
      <c r="A56" s="29">
        <f>A55+1</f>
        <v>26</v>
      </c>
      <c r="B56" s="303" t="s">
        <v>185</v>
      </c>
      <c r="C56" s="304"/>
      <c r="D56" s="189">
        <f>+D49-D54-D55</f>
        <v>0</v>
      </c>
    </row>
    <row r="57" spans="1:4" ht="25.5" customHeight="1" x14ac:dyDescent="0.35">
      <c r="A57" s="30">
        <f t="shared" ref="A57:A59" si="2">A56+1</f>
        <v>27</v>
      </c>
      <c r="B57" s="305" t="s">
        <v>106</v>
      </c>
      <c r="C57" s="306"/>
      <c r="D57" s="185">
        <v>0</v>
      </c>
    </row>
    <row r="58" spans="1:4" ht="25.5" customHeight="1" x14ac:dyDescent="0.35">
      <c r="A58" s="31">
        <f t="shared" si="2"/>
        <v>28</v>
      </c>
      <c r="B58" s="301" t="s">
        <v>167</v>
      </c>
      <c r="C58" s="302"/>
      <c r="D58" s="189">
        <f>C72</f>
        <v>0</v>
      </c>
    </row>
    <row r="59" spans="1:4" ht="15" thickBot="1" x14ac:dyDescent="0.4">
      <c r="A59" s="32">
        <f t="shared" si="2"/>
        <v>29</v>
      </c>
      <c r="B59" s="307" t="s">
        <v>54</v>
      </c>
      <c r="C59" s="308"/>
      <c r="D59" s="190">
        <f>D56-D57+D58</f>
        <v>0</v>
      </c>
    </row>
    <row r="60" spans="1:4" x14ac:dyDescent="0.35">
      <c r="A60" s="33"/>
      <c r="B60" s="34"/>
      <c r="C60" s="35"/>
      <c r="D60" s="14"/>
    </row>
    <row r="61" spans="1:4" ht="15" thickBot="1" x14ac:dyDescent="0.4">
      <c r="A61" s="33"/>
      <c r="B61" s="34"/>
      <c r="C61" s="35"/>
      <c r="D61" s="14"/>
    </row>
    <row r="62" spans="1:4" ht="15" thickBot="1" x14ac:dyDescent="0.4">
      <c r="A62" s="27"/>
      <c r="B62" s="12"/>
      <c r="C62" s="16"/>
      <c r="D62" s="36" t="s">
        <v>55</v>
      </c>
    </row>
    <row r="63" spans="1:4" x14ac:dyDescent="0.35">
      <c r="A63" s="37">
        <f>A59+1</f>
        <v>30</v>
      </c>
      <c r="B63" s="309" t="s">
        <v>126</v>
      </c>
      <c r="C63" s="310"/>
      <c r="D63" s="38">
        <f>IF(D59=0,0,ROUND((D41/D59),3))</f>
        <v>0</v>
      </c>
    </row>
    <row r="64" spans="1:4" x14ac:dyDescent="0.35">
      <c r="A64" s="39">
        <f>A63+1</f>
        <v>31</v>
      </c>
      <c r="B64" s="156" t="s">
        <v>62</v>
      </c>
      <c r="C64" s="157"/>
      <c r="D64" s="146" t="str">
        <f>IF(C77&gt;A88,0,IF(AND(C77&lt;=A83,C77&gt;=A82),FORECAST(C77,B82:B83,A82:A83),IF(AND(C77&lt;=A84,C77&gt;A83),FORECAST(C77,B83:B84,A83:A84),IF(AND(C77&lt;=A85:A85,C77&gt;A84),FORECAST(C77,B84:B85,A84:A85),IF(AND(C77&lt;=A86,C77&gt;A85),FORECAST(C77,B85:B86,A85:A86),IF(AND(C77&lt;=A87,C77&gt;A86), FORECAST(C77,B86:B87,A86:A87),IF(AND(C77&lt;=A88,C77&gt;A87),FORECAST(C77,B87:B88,A87:A88),"0")))))))</f>
        <v>0</v>
      </c>
    </row>
    <row r="65" spans="1:4" x14ac:dyDescent="0.35">
      <c r="A65" s="39">
        <f>A64+1</f>
        <v>32</v>
      </c>
      <c r="B65" s="156" t="s">
        <v>127</v>
      </c>
      <c r="C65" s="157"/>
      <c r="D65" s="145">
        <f>+D63+D64</f>
        <v>0</v>
      </c>
    </row>
    <row r="66" spans="1:4" x14ac:dyDescent="0.35">
      <c r="A66" s="39">
        <f>A65+1</f>
        <v>33</v>
      </c>
      <c r="B66" s="311" t="s">
        <v>56</v>
      </c>
      <c r="C66" s="312"/>
      <c r="D66" s="40">
        <v>0.85</v>
      </c>
    </row>
    <row r="67" spans="1:4" x14ac:dyDescent="0.35">
      <c r="A67" s="39">
        <f>A66+1</f>
        <v>34</v>
      </c>
      <c r="B67" s="311" t="s">
        <v>128</v>
      </c>
      <c r="C67" s="312"/>
      <c r="D67" s="40">
        <f>IF(D66&lt;D65,0,D66-D65)</f>
        <v>0.85</v>
      </c>
    </row>
    <row r="68" spans="1:4" ht="15" thickBot="1" x14ac:dyDescent="0.4">
      <c r="A68" s="41">
        <f>A67+1</f>
        <v>35</v>
      </c>
      <c r="B68" s="295" t="s">
        <v>57</v>
      </c>
      <c r="C68" s="296"/>
      <c r="D68" s="42">
        <f>IF(D67*D59&lt;0,0,D67*D59)</f>
        <v>0</v>
      </c>
    </row>
    <row r="69" spans="1:4" x14ac:dyDescent="0.35">
      <c r="A69" s="25"/>
      <c r="B69" s="12"/>
      <c r="C69" s="16"/>
      <c r="D69" s="26"/>
    </row>
    <row r="70" spans="1:4" ht="15" thickBot="1" x14ac:dyDescent="0.4">
      <c r="A70" s="25"/>
      <c r="B70" s="12"/>
      <c r="C70" s="16"/>
      <c r="D70" s="26"/>
    </row>
    <row r="71" spans="1:4" x14ac:dyDescent="0.35">
      <c r="A71" s="43" t="s">
        <v>58</v>
      </c>
      <c r="B71" s="44"/>
      <c r="C71" s="45"/>
      <c r="D71" s="26"/>
    </row>
    <row r="72" spans="1:4" x14ac:dyDescent="0.35">
      <c r="A72" s="46">
        <f>+A68+1</f>
        <v>36</v>
      </c>
      <c r="B72" s="118" t="s">
        <v>107</v>
      </c>
      <c r="C72" s="185">
        <v>0</v>
      </c>
      <c r="D72" s="26"/>
    </row>
    <row r="73" spans="1:4" x14ac:dyDescent="0.35">
      <c r="A73" s="47">
        <f>+A72+1</f>
        <v>37</v>
      </c>
      <c r="B73" s="48" t="s">
        <v>59</v>
      </c>
      <c r="C73" s="185">
        <v>0</v>
      </c>
      <c r="D73" s="26"/>
    </row>
    <row r="74" spans="1:4" ht="15" thickBot="1" x14ac:dyDescent="0.4">
      <c r="A74" s="32">
        <f>+A73+1</f>
        <v>38</v>
      </c>
      <c r="B74" s="49" t="s">
        <v>60</v>
      </c>
      <c r="C74" s="190">
        <f>C72-C73</f>
        <v>0</v>
      </c>
      <c r="D74" s="26"/>
    </row>
    <row r="75" spans="1:4" x14ac:dyDescent="0.35">
      <c r="A75" s="26"/>
      <c r="B75" s="12"/>
      <c r="C75" s="16"/>
      <c r="D75" s="26"/>
    </row>
    <row r="76" spans="1:4" ht="15" thickBot="1" x14ac:dyDescent="0.4">
      <c r="A76" s="26"/>
      <c r="B76" s="12"/>
      <c r="C76" s="16"/>
      <c r="D76" s="26"/>
    </row>
    <row r="77" spans="1:4" ht="15" thickBot="1" x14ac:dyDescent="0.4">
      <c r="A77" s="50">
        <f>+A74+1</f>
        <v>39</v>
      </c>
      <c r="B77" s="51" t="s">
        <v>61</v>
      </c>
      <c r="C77" s="191">
        <v>0</v>
      </c>
      <c r="D77" s="26"/>
    </row>
    <row r="78" spans="1:4" x14ac:dyDescent="0.35">
      <c r="A78" s="26"/>
      <c r="B78" s="12"/>
      <c r="C78" s="16"/>
      <c r="D78" s="26"/>
    </row>
    <row r="80" spans="1:4" ht="39.5" thickBot="1" x14ac:dyDescent="0.4">
      <c r="A80" s="133" t="s">
        <v>115</v>
      </c>
      <c r="B80" s="134" t="s">
        <v>116</v>
      </c>
    </row>
    <row r="81" spans="1:2" x14ac:dyDescent="0.35">
      <c r="A81" s="135" t="s">
        <v>117</v>
      </c>
      <c r="B81" s="136" t="s">
        <v>118</v>
      </c>
    </row>
    <row r="82" spans="1:2" x14ac:dyDescent="0.35">
      <c r="A82" s="137">
        <v>5400</v>
      </c>
      <c r="B82" s="138">
        <v>8.4000000000000005E-2</v>
      </c>
    </row>
    <row r="83" spans="1:2" x14ac:dyDescent="0.35">
      <c r="A83" s="137">
        <v>12000</v>
      </c>
      <c r="B83" s="138">
        <v>5.7000000000000002E-2</v>
      </c>
    </row>
    <row r="84" spans="1:2" x14ac:dyDescent="0.35">
      <c r="A84" s="137">
        <v>24000</v>
      </c>
      <c r="B84" s="138">
        <v>0.04</v>
      </c>
    </row>
    <row r="85" spans="1:2" x14ac:dyDescent="0.35">
      <c r="A85" s="137">
        <v>48000</v>
      </c>
      <c r="B85" s="138">
        <v>2.9000000000000001E-2</v>
      </c>
    </row>
    <row r="86" spans="1:2" x14ac:dyDescent="0.35">
      <c r="A86" s="137">
        <v>96000</v>
      </c>
      <c r="B86" s="138">
        <v>0.02</v>
      </c>
    </row>
    <row r="87" spans="1:2" x14ac:dyDescent="0.35">
      <c r="A87" s="137">
        <v>192000</v>
      </c>
      <c r="B87" s="138">
        <v>1.4999999999999999E-2</v>
      </c>
    </row>
    <row r="88" spans="1:2" x14ac:dyDescent="0.35">
      <c r="A88" s="137">
        <v>380000</v>
      </c>
      <c r="B88" s="138">
        <v>0.01</v>
      </c>
    </row>
    <row r="89" spans="1:2" x14ac:dyDescent="0.35">
      <c r="A89" s="139" t="s">
        <v>119</v>
      </c>
      <c r="B89" s="140" t="s">
        <v>120</v>
      </c>
    </row>
  </sheetData>
  <mergeCells count="46">
    <mergeCell ref="B1:D1"/>
    <mergeCell ref="B15:C15"/>
    <mergeCell ref="B16:C16"/>
    <mergeCell ref="B17:C17"/>
    <mergeCell ref="B18:C18"/>
    <mergeCell ref="B19:C19"/>
    <mergeCell ref="B20:C20"/>
    <mergeCell ref="B21:C21"/>
    <mergeCell ref="B22:C22"/>
    <mergeCell ref="B23:C23"/>
    <mergeCell ref="B25:C25"/>
    <mergeCell ref="B26:C26"/>
    <mergeCell ref="B24:C24"/>
    <mergeCell ref="B36:C36"/>
    <mergeCell ref="B27:C27"/>
    <mergeCell ref="B28:C28"/>
    <mergeCell ref="B29:C29"/>
    <mergeCell ref="B30:C30"/>
    <mergeCell ref="B31:C31"/>
    <mergeCell ref="B32:C32"/>
    <mergeCell ref="B33:C33"/>
    <mergeCell ref="B34:C34"/>
    <mergeCell ref="B35:C35"/>
    <mergeCell ref="B51:C51"/>
    <mergeCell ref="B42:C42"/>
    <mergeCell ref="B44:C44"/>
    <mergeCell ref="B45:C45"/>
    <mergeCell ref="B46:C46"/>
    <mergeCell ref="B50:C50"/>
    <mergeCell ref="B49:C49"/>
    <mergeCell ref="B37:C37"/>
    <mergeCell ref="B38:C38"/>
    <mergeCell ref="B39:C39"/>
    <mergeCell ref="B40:C40"/>
    <mergeCell ref="B41:C41"/>
    <mergeCell ref="B68:C68"/>
    <mergeCell ref="B53:C53"/>
    <mergeCell ref="B54:C54"/>
    <mergeCell ref="B55:C55"/>
    <mergeCell ref="B56:C56"/>
    <mergeCell ref="B57:C57"/>
    <mergeCell ref="B58:C58"/>
    <mergeCell ref="B59:C59"/>
    <mergeCell ref="B63:C63"/>
    <mergeCell ref="B66:C66"/>
    <mergeCell ref="B67:C67"/>
  </mergeCells>
  <pageMargins left="0.7" right="0.7" top="0.75" bottom="0.75" header="0.3" footer="0.3"/>
  <pageSetup orientation="portrait" r:id="rId1"/>
  <customProperties>
    <customPr name="OrphanNamesChecked" r:id="rId2"/>
  </customProperties>
  <ignoredErrors>
    <ignoredError sqref="D15 D25 D44 D20" unlockedFormula="1"/>
  </ignoredError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9"/>
  <sheetViews>
    <sheetView showGridLines="0" zoomScale="90" zoomScaleNormal="90" workbookViewId="0">
      <selection activeCell="E5" sqref="E5"/>
    </sheetView>
  </sheetViews>
  <sheetFormatPr defaultRowHeight="14.5" x14ac:dyDescent="0.35"/>
  <cols>
    <col min="1" max="1" width="27.26953125" customWidth="1"/>
    <col min="2" max="2" width="64.1796875" customWidth="1"/>
    <col min="3" max="3" width="29" bestFit="1" customWidth="1"/>
    <col min="4" max="4" width="36.26953125" bestFit="1" customWidth="1"/>
    <col min="5" max="5" width="13.54296875" customWidth="1"/>
    <col min="6" max="6" width="11.26953125" bestFit="1" customWidth="1"/>
    <col min="14" max="14" width="9.26953125" customWidth="1"/>
    <col min="23" max="23" width="11.81640625" customWidth="1"/>
  </cols>
  <sheetData>
    <row r="1" spans="1:9" ht="23" x14ac:dyDescent="0.35">
      <c r="A1" s="1"/>
      <c r="B1" s="342" t="s">
        <v>121</v>
      </c>
      <c r="C1" s="342"/>
      <c r="D1" s="342"/>
      <c r="E1" s="1"/>
    </row>
    <row r="2" spans="1:9" x14ac:dyDescent="0.35">
      <c r="A2" s="2" t="s">
        <v>0</v>
      </c>
      <c r="B2" s="3"/>
      <c r="D2" s="4" t="s">
        <v>1</v>
      </c>
      <c r="E2" s="124" t="str">
        <f>'Annual MLR NE'!E2</f>
        <v>019 Revised</v>
      </c>
      <c r="F2" s="141">
        <f>'Annual MLR NE'!F2</f>
        <v>45839</v>
      </c>
    </row>
    <row r="3" spans="1:9" x14ac:dyDescent="0.35">
      <c r="A3" s="2" t="s">
        <v>2</v>
      </c>
      <c r="B3" s="3"/>
      <c r="D3" s="4" t="s">
        <v>3</v>
      </c>
      <c r="E3" s="5" t="s">
        <v>4</v>
      </c>
    </row>
    <row r="4" spans="1:9" x14ac:dyDescent="0.35">
      <c r="A4" s="2" t="s">
        <v>5</v>
      </c>
      <c r="B4" s="3"/>
      <c r="D4" s="4" t="s">
        <v>6</v>
      </c>
      <c r="E4" s="147" t="str">
        <f>'Annual MLR NE'!E4</f>
        <v>Annual</v>
      </c>
      <c r="F4" s="148"/>
      <c r="G4" s="148"/>
      <c r="H4" s="148"/>
      <c r="I4" s="148"/>
    </row>
    <row r="5" spans="1:9" x14ac:dyDescent="0.35">
      <c r="A5" s="2" t="s">
        <v>7</v>
      </c>
      <c r="B5" s="7"/>
      <c r="D5" s="4" t="s">
        <v>8</v>
      </c>
      <c r="E5" s="149" t="s">
        <v>184</v>
      </c>
      <c r="F5" s="148"/>
      <c r="G5" s="148"/>
      <c r="H5" s="148"/>
      <c r="I5" s="148"/>
    </row>
    <row r="6" spans="1:9" x14ac:dyDescent="0.35">
      <c r="A6" s="2" t="s">
        <v>9</v>
      </c>
      <c r="B6" s="144">
        <f>IF('Annual MLR NE'!B6=0," ",'Annual MLR NE'!B6)</f>
        <v>45474</v>
      </c>
      <c r="D6" s="4" t="s">
        <v>10</v>
      </c>
      <c r="E6" s="6" t="s">
        <v>11</v>
      </c>
    </row>
    <row r="7" spans="1:9" x14ac:dyDescent="0.35">
      <c r="A7" s="2" t="s">
        <v>12</v>
      </c>
      <c r="B7" s="144">
        <f>IF('Annual MLR NE'!B7=0," ",'Annual MLR NE'!B7)</f>
        <v>45838</v>
      </c>
      <c r="D7" s="4" t="s">
        <v>13</v>
      </c>
      <c r="E7" s="6" t="s">
        <v>14</v>
      </c>
    </row>
    <row r="8" spans="1:9" x14ac:dyDescent="0.35">
      <c r="A8" s="123" t="s">
        <v>105</v>
      </c>
      <c r="B8" s="144">
        <f>IF('Annual MLR NE'!B8=0," ",'Annual MLR NE'!B8)</f>
        <v>45961</v>
      </c>
      <c r="C8" s="4"/>
      <c r="D8" s="6"/>
    </row>
    <row r="9" spans="1:9" x14ac:dyDescent="0.35">
      <c r="A9" s="2" t="s">
        <v>15</v>
      </c>
      <c r="B9" s="144" t="str">
        <f>IF('Annual MLR NE'!B9=0," ",'Annual MLR NE'!B9)</f>
        <v xml:space="preserve"> </v>
      </c>
      <c r="C9" s="9"/>
      <c r="D9" s="10"/>
    </row>
    <row r="10" spans="1:9" x14ac:dyDescent="0.35">
      <c r="A10" s="123" t="s">
        <v>104</v>
      </c>
      <c r="B10" s="144" t="s">
        <v>113</v>
      </c>
      <c r="C10" s="9"/>
      <c r="D10" s="10"/>
    </row>
    <row r="11" spans="1:9" x14ac:dyDescent="0.35">
      <c r="A11" s="2"/>
      <c r="B11" s="8"/>
      <c r="C11" s="9"/>
      <c r="D11" s="10"/>
    </row>
    <row r="12" spans="1:9" ht="18" x14ac:dyDescent="0.4">
      <c r="A12" s="11" t="s">
        <v>16</v>
      </c>
      <c r="B12" s="12"/>
      <c r="C12" s="13"/>
      <c r="D12" s="14"/>
    </row>
    <row r="13" spans="1:9" ht="15" thickBot="1" x14ac:dyDescent="0.4">
      <c r="A13" s="15"/>
      <c r="B13" s="12"/>
      <c r="C13" s="16"/>
      <c r="D13" s="14"/>
    </row>
    <row r="14" spans="1:9" ht="15" thickBot="1" x14ac:dyDescent="0.4">
      <c r="A14" s="17"/>
      <c r="B14" s="18"/>
      <c r="C14" s="19"/>
      <c r="D14" s="71" t="s">
        <v>17</v>
      </c>
    </row>
    <row r="15" spans="1:9" x14ac:dyDescent="0.35">
      <c r="A15" s="20">
        <v>1</v>
      </c>
      <c r="B15" s="343" t="s">
        <v>18</v>
      </c>
      <c r="C15" s="344"/>
      <c r="D15" s="184">
        <f>'Incurred Claims Summary'!D46</f>
        <v>0</v>
      </c>
      <c r="E15" s="180"/>
    </row>
    <row r="16" spans="1:9" x14ac:dyDescent="0.35">
      <c r="A16" s="21"/>
      <c r="B16" s="345" t="s">
        <v>19</v>
      </c>
      <c r="C16" s="346"/>
      <c r="D16" s="188"/>
    </row>
    <row r="17" spans="1:5" x14ac:dyDescent="0.35">
      <c r="A17" s="21">
        <f>A15+1</f>
        <v>2</v>
      </c>
      <c r="B17" s="333" t="s">
        <v>20</v>
      </c>
      <c r="C17" s="334"/>
      <c r="D17" s="187"/>
    </row>
    <row r="18" spans="1:5" x14ac:dyDescent="0.35">
      <c r="A18" s="21" t="s">
        <v>21</v>
      </c>
      <c r="B18" s="333" t="s">
        <v>22</v>
      </c>
      <c r="C18" s="334"/>
      <c r="D18" s="185">
        <v>0</v>
      </c>
    </row>
    <row r="19" spans="1:5" x14ac:dyDescent="0.35">
      <c r="A19" s="21" t="s">
        <v>23</v>
      </c>
      <c r="B19" s="333" t="s">
        <v>24</v>
      </c>
      <c r="C19" s="334"/>
      <c r="D19" s="185">
        <v>0</v>
      </c>
    </row>
    <row r="20" spans="1:5" x14ac:dyDescent="0.35">
      <c r="A20" s="21" t="s">
        <v>25</v>
      </c>
      <c r="B20" s="333" t="s">
        <v>26</v>
      </c>
      <c r="C20" s="334"/>
      <c r="D20" s="185">
        <f>'Incurred Claims Summary'!D55</f>
        <v>0</v>
      </c>
    </row>
    <row r="21" spans="1:5" x14ac:dyDescent="0.35">
      <c r="A21" s="21">
        <f>A17+1</f>
        <v>3</v>
      </c>
      <c r="B21" s="333" t="s">
        <v>27</v>
      </c>
      <c r="C21" s="334"/>
      <c r="D21" s="187"/>
    </row>
    <row r="22" spans="1:5" x14ac:dyDescent="0.35">
      <c r="A22" s="21" t="s">
        <v>28</v>
      </c>
      <c r="B22" s="333" t="s">
        <v>29</v>
      </c>
      <c r="C22" s="334"/>
      <c r="D22" s="185">
        <v>0</v>
      </c>
    </row>
    <row r="23" spans="1:5" x14ac:dyDescent="0.35">
      <c r="A23" s="21" t="s">
        <v>30</v>
      </c>
      <c r="B23" s="333" t="s">
        <v>31</v>
      </c>
      <c r="C23" s="334"/>
      <c r="D23" s="185">
        <v>0</v>
      </c>
    </row>
    <row r="24" spans="1:5" x14ac:dyDescent="0.35">
      <c r="A24" s="154" t="s">
        <v>125</v>
      </c>
      <c r="B24" s="335" t="s">
        <v>130</v>
      </c>
      <c r="C24" s="313"/>
      <c r="D24" s="186">
        <v>0</v>
      </c>
    </row>
    <row r="25" spans="1:5" x14ac:dyDescent="0.35">
      <c r="A25" s="21">
        <f>A21+1</f>
        <v>4</v>
      </c>
      <c r="B25" s="333" t="s">
        <v>32</v>
      </c>
      <c r="C25" s="334"/>
      <c r="D25" s="189">
        <f>'Value-Added Summary'!D39</f>
        <v>0</v>
      </c>
      <c r="E25" s="180"/>
    </row>
    <row r="26" spans="1:5" x14ac:dyDescent="0.35">
      <c r="A26" s="21">
        <f t="shared" ref="A26" si="0">A25+1</f>
        <v>5</v>
      </c>
      <c r="B26" s="333" t="s">
        <v>33</v>
      </c>
      <c r="C26" s="334"/>
      <c r="D26" s="187"/>
    </row>
    <row r="27" spans="1:5" x14ac:dyDescent="0.35">
      <c r="A27" s="21" t="s">
        <v>34</v>
      </c>
      <c r="B27" s="333" t="s">
        <v>36</v>
      </c>
      <c r="C27" s="334"/>
      <c r="D27" s="185">
        <v>0</v>
      </c>
    </row>
    <row r="28" spans="1:5" x14ac:dyDescent="0.35">
      <c r="A28" s="21" t="s">
        <v>35</v>
      </c>
      <c r="B28" s="333" t="s">
        <v>37</v>
      </c>
      <c r="C28" s="334"/>
      <c r="D28" s="185">
        <v>0</v>
      </c>
    </row>
    <row r="29" spans="1:5" x14ac:dyDescent="0.35">
      <c r="A29" s="21">
        <f>A26+1</f>
        <v>6</v>
      </c>
      <c r="B29" s="333" t="s">
        <v>38</v>
      </c>
      <c r="C29" s="334"/>
      <c r="D29" s="186">
        <v>0</v>
      </c>
    </row>
    <row r="30" spans="1:5" x14ac:dyDescent="0.35">
      <c r="A30" s="22">
        <f>A29+1</f>
        <v>7</v>
      </c>
      <c r="B30" s="338" t="s">
        <v>39</v>
      </c>
      <c r="C30" s="339"/>
      <c r="D30" s="189">
        <f>D15-D18-D19-D20+D22+D23+D24+D25-D27-D28+D29</f>
        <v>0</v>
      </c>
    </row>
    <row r="31" spans="1:5" x14ac:dyDescent="0.35">
      <c r="A31" s="21"/>
      <c r="B31" s="340" t="s">
        <v>40</v>
      </c>
      <c r="C31" s="341"/>
      <c r="D31" s="182"/>
    </row>
    <row r="32" spans="1:5" x14ac:dyDescent="0.35">
      <c r="A32" s="21">
        <f>A30+1</f>
        <v>8</v>
      </c>
      <c r="B32" s="313" t="s">
        <v>41</v>
      </c>
      <c r="C32" s="314"/>
      <c r="D32" s="185">
        <v>0</v>
      </c>
    </row>
    <row r="33" spans="1:26" x14ac:dyDescent="0.35">
      <c r="A33" s="21">
        <f>A32+1</f>
        <v>9</v>
      </c>
      <c r="B33" s="336" t="s">
        <v>42</v>
      </c>
      <c r="C33" s="337"/>
      <c r="D33" s="185">
        <v>0</v>
      </c>
    </row>
    <row r="34" spans="1:26" x14ac:dyDescent="0.35">
      <c r="A34" s="21"/>
      <c r="B34" s="340" t="s">
        <v>43</v>
      </c>
      <c r="C34" s="341"/>
      <c r="D34" s="182"/>
    </row>
    <row r="35" spans="1:26" x14ac:dyDescent="0.35">
      <c r="A35" s="21">
        <f>A33+1</f>
        <v>10</v>
      </c>
      <c r="B35" s="313" t="s">
        <v>44</v>
      </c>
      <c r="C35" s="314"/>
      <c r="D35" s="185">
        <v>0</v>
      </c>
    </row>
    <row r="36" spans="1:26" x14ac:dyDescent="0.35">
      <c r="A36" s="21">
        <f>A35+1</f>
        <v>11</v>
      </c>
      <c r="B36" s="336" t="s">
        <v>45</v>
      </c>
      <c r="C36" s="337"/>
      <c r="D36" s="185">
        <v>0</v>
      </c>
    </row>
    <row r="37" spans="1:26" x14ac:dyDescent="0.35">
      <c r="A37" s="22">
        <f>A36+1</f>
        <v>12</v>
      </c>
      <c r="B37" s="313" t="s">
        <v>46</v>
      </c>
      <c r="C37" s="314"/>
      <c r="D37" s="185">
        <v>0</v>
      </c>
    </row>
    <row r="38" spans="1:26" x14ac:dyDescent="0.35">
      <c r="A38" s="23">
        <f t="shared" ref="A38:A41" si="1">A37+1</f>
        <v>13</v>
      </c>
      <c r="B38" s="315" t="s">
        <v>47</v>
      </c>
      <c r="C38" s="316"/>
      <c r="D38" s="189">
        <f>D30+D32-D33+D35-D36+D37</f>
        <v>0</v>
      </c>
    </row>
    <row r="39" spans="1:26" x14ac:dyDescent="0.35">
      <c r="A39" s="21">
        <f t="shared" si="1"/>
        <v>14</v>
      </c>
      <c r="B39" s="317" t="s">
        <v>48</v>
      </c>
      <c r="C39" s="318"/>
      <c r="D39" s="185">
        <v>0</v>
      </c>
    </row>
    <row r="40" spans="1:26" x14ac:dyDescent="0.35">
      <c r="A40" s="24">
        <f t="shared" si="1"/>
        <v>15</v>
      </c>
      <c r="B40" s="319" t="s">
        <v>166</v>
      </c>
      <c r="C40" s="320"/>
      <c r="D40" s="189">
        <f>C73</f>
        <v>0</v>
      </c>
    </row>
    <row r="41" spans="1:26" ht="15" thickBot="1" x14ac:dyDescent="0.4">
      <c r="A41" s="52">
        <f t="shared" si="1"/>
        <v>16</v>
      </c>
      <c r="B41" s="321" t="s">
        <v>49</v>
      </c>
      <c r="C41" s="322"/>
      <c r="D41" s="190">
        <f>D38-D39+D40</f>
        <v>0</v>
      </c>
    </row>
    <row r="42" spans="1:26" ht="15" customHeight="1" x14ac:dyDescent="0.35">
      <c r="A42" s="125"/>
      <c r="B42" s="325" t="s">
        <v>179</v>
      </c>
      <c r="C42" s="326"/>
      <c r="D42" s="182"/>
      <c r="E42" s="293"/>
      <c r="X42" s="294"/>
    </row>
    <row r="43" spans="1:26" ht="15" customHeight="1" x14ac:dyDescent="0.35">
      <c r="A43" s="209">
        <f>A41+1</f>
        <v>17</v>
      </c>
      <c r="B43" s="207" t="s">
        <v>180</v>
      </c>
      <c r="C43" s="208"/>
      <c r="D43" s="185">
        <v>0</v>
      </c>
      <c r="E43" s="293"/>
      <c r="M43" s="294"/>
    </row>
    <row r="44" spans="1:26" x14ac:dyDescent="0.35">
      <c r="A44" s="209">
        <f>A43+1</f>
        <v>18</v>
      </c>
      <c r="B44" s="327" t="s">
        <v>221</v>
      </c>
      <c r="C44" s="328"/>
      <c r="D44" s="189">
        <f>'PI Cost &amp; Other'!D29</f>
        <v>0</v>
      </c>
    </row>
    <row r="45" spans="1:26" x14ac:dyDescent="0.35">
      <c r="A45" s="209">
        <f>A44+1</f>
        <v>19</v>
      </c>
      <c r="B45" s="327" t="s">
        <v>222</v>
      </c>
      <c r="C45" s="328"/>
      <c r="D45" s="185">
        <v>0</v>
      </c>
      <c r="E45" s="293"/>
      <c r="O45" s="294"/>
    </row>
    <row r="46" spans="1:26" ht="15" thickBot="1" x14ac:dyDescent="0.4">
      <c r="A46" s="210">
        <f>A45+1</f>
        <v>20</v>
      </c>
      <c r="B46" s="329" t="s">
        <v>223</v>
      </c>
      <c r="C46" s="330"/>
      <c r="D46" s="190">
        <f>D43+D44+D45</f>
        <v>0</v>
      </c>
      <c r="E46" s="293"/>
      <c r="Z46" s="294"/>
    </row>
    <row r="47" spans="1:26" ht="15" thickBot="1" x14ac:dyDescent="0.4">
      <c r="A47" s="25"/>
      <c r="B47" s="12"/>
      <c r="C47" s="16"/>
      <c r="D47" s="26"/>
    </row>
    <row r="48" spans="1:26" ht="15" thickBot="1" x14ac:dyDescent="0.4">
      <c r="A48" s="27"/>
      <c r="B48" s="12"/>
      <c r="C48" s="16"/>
      <c r="D48" s="71" t="s">
        <v>50</v>
      </c>
    </row>
    <row r="49" spans="1:4" x14ac:dyDescent="0.35">
      <c r="A49" s="155"/>
      <c r="B49" s="331" t="s">
        <v>158</v>
      </c>
      <c r="C49" s="332"/>
      <c r="D49" s="184">
        <f>D50+D51+D52</f>
        <v>0</v>
      </c>
    </row>
    <row r="50" spans="1:4" x14ac:dyDescent="0.35">
      <c r="A50" s="47">
        <f>A46+1</f>
        <v>21</v>
      </c>
      <c r="B50" s="323" t="s">
        <v>122</v>
      </c>
      <c r="C50" s="324"/>
      <c r="D50" s="185">
        <v>0</v>
      </c>
    </row>
    <row r="51" spans="1:4" x14ac:dyDescent="0.35">
      <c r="A51" s="47">
        <f>A50+1</f>
        <v>22</v>
      </c>
      <c r="B51" s="323" t="s">
        <v>129</v>
      </c>
      <c r="C51" s="324"/>
      <c r="D51" s="185">
        <v>0</v>
      </c>
    </row>
    <row r="52" spans="1:4" x14ac:dyDescent="0.35">
      <c r="A52" s="47">
        <f>A51+1</f>
        <v>23</v>
      </c>
      <c r="B52" s="212" t="s">
        <v>150</v>
      </c>
      <c r="C52" s="213"/>
      <c r="D52" s="185">
        <v>0</v>
      </c>
    </row>
    <row r="53" spans="1:4" x14ac:dyDescent="0.35">
      <c r="A53" s="28"/>
      <c r="B53" s="297" t="s">
        <v>51</v>
      </c>
      <c r="C53" s="298"/>
      <c r="D53" s="183"/>
    </row>
    <row r="54" spans="1:4" x14ac:dyDescent="0.35">
      <c r="A54" s="28">
        <f>A52+1</f>
        <v>24</v>
      </c>
      <c r="B54" s="299" t="s">
        <v>52</v>
      </c>
      <c r="C54" s="300"/>
      <c r="D54" s="185">
        <v>0</v>
      </c>
    </row>
    <row r="55" spans="1:4" x14ac:dyDescent="0.35">
      <c r="A55" s="28">
        <f>A54+1</f>
        <v>25</v>
      </c>
      <c r="B55" s="301" t="s">
        <v>53</v>
      </c>
      <c r="C55" s="302"/>
      <c r="D55" s="185">
        <v>0</v>
      </c>
    </row>
    <row r="56" spans="1:4" x14ac:dyDescent="0.35">
      <c r="A56" s="29">
        <f>A55+1</f>
        <v>26</v>
      </c>
      <c r="B56" s="303" t="s">
        <v>185</v>
      </c>
      <c r="C56" s="304"/>
      <c r="D56" s="189">
        <f>+D49-D54-D55</f>
        <v>0</v>
      </c>
    </row>
    <row r="57" spans="1:4" ht="25.5" customHeight="1" x14ac:dyDescent="0.35">
      <c r="A57" s="30">
        <f t="shared" ref="A57:A59" si="2">A56+1</f>
        <v>27</v>
      </c>
      <c r="B57" s="305" t="s">
        <v>106</v>
      </c>
      <c r="C57" s="306"/>
      <c r="D57" s="185">
        <v>0</v>
      </c>
    </row>
    <row r="58" spans="1:4" ht="25.5" customHeight="1" x14ac:dyDescent="0.35">
      <c r="A58" s="31">
        <f t="shared" si="2"/>
        <v>28</v>
      </c>
      <c r="B58" s="301" t="s">
        <v>167</v>
      </c>
      <c r="C58" s="302"/>
      <c r="D58" s="189">
        <f>C72</f>
        <v>0</v>
      </c>
    </row>
    <row r="59" spans="1:4" ht="15" thickBot="1" x14ac:dyDescent="0.4">
      <c r="A59" s="32">
        <f t="shared" si="2"/>
        <v>29</v>
      </c>
      <c r="B59" s="307" t="s">
        <v>54</v>
      </c>
      <c r="C59" s="308"/>
      <c r="D59" s="190">
        <f>D56-D57+D58</f>
        <v>0</v>
      </c>
    </row>
    <row r="60" spans="1:4" x14ac:dyDescent="0.35">
      <c r="A60" s="33"/>
      <c r="B60" s="34"/>
      <c r="C60" s="35"/>
      <c r="D60" s="14"/>
    </row>
    <row r="61" spans="1:4" ht="15" thickBot="1" x14ac:dyDescent="0.4">
      <c r="A61" s="33"/>
      <c r="B61" s="34"/>
      <c r="C61" s="35"/>
      <c r="D61" s="14"/>
    </row>
    <row r="62" spans="1:4" ht="15" thickBot="1" x14ac:dyDescent="0.4">
      <c r="A62" s="27"/>
      <c r="B62" s="12"/>
      <c r="C62" s="16"/>
      <c r="D62" s="36" t="s">
        <v>55</v>
      </c>
    </row>
    <row r="63" spans="1:4" x14ac:dyDescent="0.35">
      <c r="A63" s="37">
        <f>A59+1</f>
        <v>30</v>
      </c>
      <c r="B63" s="309" t="s">
        <v>126</v>
      </c>
      <c r="C63" s="310"/>
      <c r="D63" s="38">
        <f>IF(D59=0,0,ROUND((D41/D59),3))</f>
        <v>0</v>
      </c>
    </row>
    <row r="64" spans="1:4" x14ac:dyDescent="0.35">
      <c r="A64" s="39">
        <f>A63+1</f>
        <v>31</v>
      </c>
      <c r="B64" s="156" t="s">
        <v>62</v>
      </c>
      <c r="C64" s="157"/>
      <c r="D64" s="146" t="str">
        <f>IF(C77&gt;A88,0,IF(AND(C77&lt;=A83,C77&gt;=A82),FORECAST(C77,B82:B83,A82:A83),IF(AND(C77&lt;=A84,C77&gt;A83),FORECAST(C77,B83:B84,A83:A84),IF(AND(C77&lt;=A85:A85,C77&gt;A84),FORECAST(C77,B84:B85,A84:A85),IF(AND(C77&lt;=A86,C77&gt;A85),FORECAST(C77,B85:B86,A85:A86),IF(AND(C77&lt;=A87,C77&gt;A86), FORECAST(C77,B86:B87,A86:A87),IF(AND(C77&lt;=A88,C77&gt;A87),FORECAST(C77,B87:B88,A87:A88),"0")))))))</f>
        <v>0</v>
      </c>
    </row>
    <row r="65" spans="1:4" x14ac:dyDescent="0.35">
      <c r="A65" s="39">
        <f>A64+1</f>
        <v>32</v>
      </c>
      <c r="B65" s="156" t="s">
        <v>127</v>
      </c>
      <c r="C65" s="157"/>
      <c r="D65" s="145">
        <f>+D63+D64</f>
        <v>0</v>
      </c>
    </row>
    <row r="66" spans="1:4" x14ac:dyDescent="0.35">
      <c r="A66" s="39">
        <f>A65+1</f>
        <v>33</v>
      </c>
      <c r="B66" s="311" t="s">
        <v>56</v>
      </c>
      <c r="C66" s="312"/>
      <c r="D66" s="40">
        <v>0.85</v>
      </c>
    </row>
    <row r="67" spans="1:4" x14ac:dyDescent="0.35">
      <c r="A67" s="39">
        <f>A66+1</f>
        <v>34</v>
      </c>
      <c r="B67" s="311" t="s">
        <v>128</v>
      </c>
      <c r="C67" s="312"/>
      <c r="D67" s="40">
        <f>IF(D66&lt;D65,0,D66-D65)</f>
        <v>0.85</v>
      </c>
    </row>
    <row r="68" spans="1:4" ht="15" thickBot="1" x14ac:dyDescent="0.4">
      <c r="A68" s="41">
        <f>A67+1</f>
        <v>35</v>
      </c>
      <c r="B68" s="295" t="s">
        <v>57</v>
      </c>
      <c r="C68" s="296"/>
      <c r="D68" s="42">
        <f>IF(D67*D59&lt;0,0,D67*D59)</f>
        <v>0</v>
      </c>
    </row>
    <row r="69" spans="1:4" x14ac:dyDescent="0.35">
      <c r="A69" s="25"/>
      <c r="B69" s="12"/>
      <c r="C69" s="16"/>
      <c r="D69" s="26"/>
    </row>
    <row r="70" spans="1:4" ht="15" thickBot="1" x14ac:dyDescent="0.4">
      <c r="A70" s="25"/>
      <c r="B70" s="12"/>
      <c r="C70" s="16"/>
      <c r="D70" s="26"/>
    </row>
    <row r="71" spans="1:4" x14ac:dyDescent="0.35">
      <c r="A71" s="43" t="s">
        <v>58</v>
      </c>
      <c r="B71" s="44"/>
      <c r="C71" s="45"/>
      <c r="D71" s="26"/>
    </row>
    <row r="72" spans="1:4" x14ac:dyDescent="0.35">
      <c r="A72" s="46">
        <f>+A68+1</f>
        <v>36</v>
      </c>
      <c r="B72" s="118" t="s">
        <v>107</v>
      </c>
      <c r="C72" s="185">
        <v>0</v>
      </c>
      <c r="D72" s="26"/>
    </row>
    <row r="73" spans="1:4" x14ac:dyDescent="0.35">
      <c r="A73" s="47">
        <f>+A72+1</f>
        <v>37</v>
      </c>
      <c r="B73" s="48" t="s">
        <v>59</v>
      </c>
      <c r="C73" s="185">
        <v>0</v>
      </c>
      <c r="D73" s="26"/>
    </row>
    <row r="74" spans="1:4" ht="15" thickBot="1" x14ac:dyDescent="0.4">
      <c r="A74" s="32">
        <f>+A73+1</f>
        <v>38</v>
      </c>
      <c r="B74" s="49" t="s">
        <v>60</v>
      </c>
      <c r="C74" s="190">
        <f>C72-C73</f>
        <v>0</v>
      </c>
      <c r="D74" s="26"/>
    </row>
    <row r="75" spans="1:4" x14ac:dyDescent="0.35">
      <c r="A75" s="26"/>
      <c r="B75" s="12"/>
      <c r="C75" s="16"/>
      <c r="D75" s="26"/>
    </row>
    <row r="76" spans="1:4" ht="15" thickBot="1" x14ac:dyDescent="0.4">
      <c r="A76" s="26"/>
      <c r="B76" s="12"/>
      <c r="C76" s="16"/>
      <c r="D76" s="26"/>
    </row>
    <row r="77" spans="1:4" ht="15" thickBot="1" x14ac:dyDescent="0.4">
      <c r="A77" s="50">
        <f>+A74+1</f>
        <v>39</v>
      </c>
      <c r="B77" s="51" t="s">
        <v>61</v>
      </c>
      <c r="C77" s="191">
        <v>0</v>
      </c>
      <c r="D77" s="26"/>
    </row>
    <row r="78" spans="1:4" x14ac:dyDescent="0.35">
      <c r="A78" s="26"/>
      <c r="B78" s="12"/>
      <c r="C78" s="16"/>
      <c r="D78" s="26"/>
    </row>
    <row r="79" spans="1:4" ht="15" thickBot="1" x14ac:dyDescent="0.4"/>
    <row r="80" spans="1:4" ht="39.5" thickBot="1" x14ac:dyDescent="0.4">
      <c r="A80" s="152" t="s">
        <v>115</v>
      </c>
      <c r="B80" s="153" t="s">
        <v>116</v>
      </c>
    </row>
    <row r="81" spans="1:2" x14ac:dyDescent="0.35">
      <c r="A81" s="135" t="s">
        <v>117</v>
      </c>
      <c r="B81" s="136" t="s">
        <v>118</v>
      </c>
    </row>
    <row r="82" spans="1:2" x14ac:dyDescent="0.35">
      <c r="A82" s="137">
        <v>5400</v>
      </c>
      <c r="B82" s="138">
        <v>8.4000000000000005E-2</v>
      </c>
    </row>
    <row r="83" spans="1:2" x14ac:dyDescent="0.35">
      <c r="A83" s="137">
        <v>12000</v>
      </c>
      <c r="B83" s="138">
        <v>5.7000000000000002E-2</v>
      </c>
    </row>
    <row r="84" spans="1:2" x14ac:dyDescent="0.35">
      <c r="A84" s="137">
        <v>24000</v>
      </c>
      <c r="B84" s="138">
        <v>0.04</v>
      </c>
    </row>
    <row r="85" spans="1:2" x14ac:dyDescent="0.35">
      <c r="A85" s="137">
        <v>48000</v>
      </c>
      <c r="B85" s="138">
        <v>2.9000000000000001E-2</v>
      </c>
    </row>
    <row r="86" spans="1:2" x14ac:dyDescent="0.35">
      <c r="A86" s="137">
        <v>96000</v>
      </c>
      <c r="B86" s="138">
        <v>0.02</v>
      </c>
    </row>
    <row r="87" spans="1:2" x14ac:dyDescent="0.35">
      <c r="A87" s="137">
        <v>192000</v>
      </c>
      <c r="B87" s="138">
        <v>1.4999999999999999E-2</v>
      </c>
    </row>
    <row r="88" spans="1:2" x14ac:dyDescent="0.35">
      <c r="A88" s="137">
        <v>380000</v>
      </c>
      <c r="B88" s="138">
        <v>0.01</v>
      </c>
    </row>
    <row r="89" spans="1:2" ht="15" thickBot="1" x14ac:dyDescent="0.4">
      <c r="A89" s="150" t="s">
        <v>119</v>
      </c>
      <c r="B89" s="151" t="s">
        <v>120</v>
      </c>
    </row>
  </sheetData>
  <mergeCells count="46">
    <mergeCell ref="B26:C26"/>
    <mergeCell ref="B1:D1"/>
    <mergeCell ref="B15:C15"/>
    <mergeCell ref="B16:C16"/>
    <mergeCell ref="B17:C17"/>
    <mergeCell ref="B18:C18"/>
    <mergeCell ref="B19:C19"/>
    <mergeCell ref="B20:C20"/>
    <mergeCell ref="B21:C21"/>
    <mergeCell ref="B22:C22"/>
    <mergeCell ref="B23:C23"/>
    <mergeCell ref="B25:C25"/>
    <mergeCell ref="B32:C32"/>
    <mergeCell ref="B33:C33"/>
    <mergeCell ref="B27:C27"/>
    <mergeCell ref="B28:C28"/>
    <mergeCell ref="B46:C46"/>
    <mergeCell ref="B34:C34"/>
    <mergeCell ref="B29:C29"/>
    <mergeCell ref="B30:C30"/>
    <mergeCell ref="B31:C31"/>
    <mergeCell ref="B49:C49"/>
    <mergeCell ref="B50:C50"/>
    <mergeCell ref="B51:C51"/>
    <mergeCell ref="B35:C35"/>
    <mergeCell ref="B40:C40"/>
    <mergeCell ref="B41:C41"/>
    <mergeCell ref="B42:C42"/>
    <mergeCell ref="B44:C44"/>
    <mergeCell ref="B45:C45"/>
    <mergeCell ref="B67:C67"/>
    <mergeCell ref="B68:C68"/>
    <mergeCell ref="B24:C24"/>
    <mergeCell ref="B63:C63"/>
    <mergeCell ref="B66:C66"/>
    <mergeCell ref="B54:C54"/>
    <mergeCell ref="B55:C55"/>
    <mergeCell ref="B56:C56"/>
    <mergeCell ref="B57:C57"/>
    <mergeCell ref="B58:C58"/>
    <mergeCell ref="B59:C59"/>
    <mergeCell ref="B53:C53"/>
    <mergeCell ref="B36:C36"/>
    <mergeCell ref="B37:C37"/>
    <mergeCell ref="B38:C38"/>
    <mergeCell ref="B39:C39"/>
  </mergeCells>
  <pageMargins left="0.7" right="0.7" top="0.75" bottom="0.75" header="0.3" footer="0.3"/>
  <pageSetup orientation="portrait" r:id="rId1"/>
  <customProperties>
    <customPr name="OrphanNamesChecked" r:id="rId2"/>
  </customProperties>
  <ignoredErrors>
    <ignoredError sqref="D15 D25 D44 D20"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election activeCell="F5" sqref="F5"/>
    </sheetView>
  </sheetViews>
  <sheetFormatPr defaultRowHeight="14.5" x14ac:dyDescent="0.35"/>
  <sheetData/>
  <pageMargins left="0.7" right="0.7" top="0.75" bottom="0.75" header="0.3" footer="0.3"/>
  <pageSetup orientation="portrait" r:id="rId1"/>
  <customProperties>
    <customPr name="OrphanNamesChecked" r:id="rId2"/>
  </customProperties>
  <drawing r:id="rId3"/>
  <legacyDrawing r:id="rId4"/>
  <oleObjects>
    <mc:AlternateContent xmlns:mc="http://schemas.openxmlformats.org/markup-compatibility/2006">
      <mc:Choice Requires="x14">
        <oleObject progId="AcroExch.Document.DC" dvAspect="DVASPECT_ICON" shapeId="3074" r:id="rId5">
          <objectPr defaultSize="0" r:id="rId6">
            <anchor moveWithCells="1">
              <from>
                <xdr:col>1</xdr:col>
                <xdr:colOff>0</xdr:colOff>
                <xdr:row>1</xdr:row>
                <xdr:rowOff>0</xdr:rowOff>
              </from>
              <to>
                <xdr:col>2</xdr:col>
                <xdr:colOff>304800</xdr:colOff>
                <xdr:row>4</xdr:row>
                <xdr:rowOff>114300</xdr:rowOff>
              </to>
            </anchor>
          </objectPr>
        </oleObject>
      </mc:Choice>
      <mc:Fallback>
        <oleObject progId="AcroExch.Document.DC" dvAspect="DVASPECT_ICON" shapeId="3074"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zoomScale="90" zoomScaleNormal="90" workbookViewId="0">
      <selection activeCell="E6" sqref="E6:G6"/>
    </sheetView>
  </sheetViews>
  <sheetFormatPr defaultColWidth="9.1796875" defaultRowHeight="11.5" x14ac:dyDescent="0.25"/>
  <cols>
    <col min="1" max="1" width="28" style="70" customWidth="1"/>
    <col min="2" max="2" width="55" style="69" customWidth="1"/>
    <col min="3" max="6" width="20.81640625" style="70" customWidth="1"/>
    <col min="7" max="7" width="22.26953125" style="62" customWidth="1"/>
    <col min="8" max="16384" width="9.1796875" style="62"/>
  </cols>
  <sheetData>
    <row r="1" spans="1:12" ht="12.5" x14ac:dyDescent="0.25">
      <c r="A1" s="53"/>
      <c r="B1" s="53"/>
      <c r="C1" s="54"/>
      <c r="D1" s="54"/>
      <c r="E1" s="54"/>
      <c r="F1" s="54"/>
    </row>
    <row r="2" spans="1:12" s="57" customFormat="1" ht="13.5" x14ac:dyDescent="0.3">
      <c r="A2" s="93" t="s">
        <v>63</v>
      </c>
      <c r="B2" s="126">
        <f>'Annual MLR NE'!B3</f>
        <v>0</v>
      </c>
      <c r="C2" s="353" t="s">
        <v>64</v>
      </c>
      <c r="D2" s="353"/>
      <c r="E2" s="354" t="s">
        <v>86</v>
      </c>
      <c r="F2" s="354"/>
      <c r="G2" s="354"/>
      <c r="H2" s="56"/>
    </row>
    <row r="3" spans="1:12" s="57" customFormat="1" ht="13" x14ac:dyDescent="0.3">
      <c r="A3" s="93" t="s">
        <v>65</v>
      </c>
      <c r="B3" s="126">
        <f>'Annual MLR NE'!B4</f>
        <v>0</v>
      </c>
      <c r="C3" s="355" t="s">
        <v>66</v>
      </c>
      <c r="D3" s="355"/>
      <c r="E3" s="356">
        <f>'Annual MLR NE'!F2</f>
        <v>45839</v>
      </c>
      <c r="F3" s="357"/>
      <c r="G3" s="357"/>
      <c r="H3" s="58"/>
    </row>
    <row r="4" spans="1:12" s="57" customFormat="1" ht="13" x14ac:dyDescent="0.3">
      <c r="A4" s="93" t="s">
        <v>67</v>
      </c>
      <c r="B4" s="126">
        <f>'Annual MLR NE'!B5</f>
        <v>0</v>
      </c>
      <c r="C4" s="355" t="s">
        <v>68</v>
      </c>
      <c r="D4" s="355"/>
      <c r="E4" s="358" t="s">
        <v>69</v>
      </c>
      <c r="F4" s="358"/>
      <c r="G4" s="358"/>
      <c r="H4" s="58"/>
    </row>
    <row r="5" spans="1:12" s="59" customFormat="1" ht="14.5" x14ac:dyDescent="0.35">
      <c r="A5" s="93" t="s">
        <v>70</v>
      </c>
      <c r="B5" s="127">
        <f>'Annual MLR NE'!B6</f>
        <v>45474</v>
      </c>
      <c r="C5" s="355" t="s">
        <v>71</v>
      </c>
      <c r="D5" s="355"/>
      <c r="E5" s="358" t="s">
        <v>183</v>
      </c>
      <c r="F5" s="358"/>
      <c r="G5" s="358"/>
      <c r="H5"/>
      <c r="J5"/>
    </row>
    <row r="6" spans="1:12" s="59" customFormat="1" ht="14.5" x14ac:dyDescent="0.35">
      <c r="A6" s="93" t="s">
        <v>72</v>
      </c>
      <c r="B6" s="127">
        <f>'Annual MLR NE'!B7</f>
        <v>45838</v>
      </c>
      <c r="C6" s="355" t="s">
        <v>8</v>
      </c>
      <c r="D6" s="355"/>
      <c r="E6" s="358" t="s">
        <v>184</v>
      </c>
      <c r="F6" s="358"/>
      <c r="G6" s="358"/>
      <c r="H6"/>
    </row>
    <row r="7" spans="1:12" s="75" customFormat="1" ht="13" x14ac:dyDescent="0.3">
      <c r="A7" s="72"/>
      <c r="B7" s="73"/>
      <c r="C7" s="74"/>
      <c r="D7" s="74"/>
      <c r="E7" s="74"/>
      <c r="F7" s="74"/>
    </row>
    <row r="8" spans="1:12" s="77" customFormat="1" ht="13" x14ac:dyDescent="0.25">
      <c r="A8" s="63" t="s">
        <v>87</v>
      </c>
      <c r="B8" s="64"/>
      <c r="C8" s="65"/>
      <c r="D8" s="65"/>
      <c r="E8" s="65"/>
      <c r="F8" s="65"/>
      <c r="G8" s="76"/>
      <c r="H8" s="76"/>
      <c r="I8" s="76"/>
      <c r="J8" s="76"/>
      <c r="K8" s="76"/>
      <c r="L8" s="76"/>
    </row>
    <row r="9" spans="1:12" ht="13.5" thickBot="1" x14ac:dyDescent="0.3">
      <c r="A9" s="66" t="s">
        <v>74</v>
      </c>
      <c r="B9" s="67"/>
      <c r="C9" s="60"/>
      <c r="D9" s="60"/>
      <c r="E9" s="60"/>
      <c r="F9" s="60"/>
      <c r="G9" s="78"/>
      <c r="H9" s="78"/>
      <c r="I9" s="78"/>
      <c r="J9" s="78"/>
      <c r="K9" s="78"/>
      <c r="L9" s="78"/>
    </row>
    <row r="10" spans="1:12" s="61" customFormat="1" ht="13.5" thickBot="1" x14ac:dyDescent="0.3">
      <c r="A10" s="34"/>
      <c r="B10" s="79" t="s">
        <v>75</v>
      </c>
      <c r="C10" s="362" t="s">
        <v>76</v>
      </c>
      <c r="D10" s="363"/>
      <c r="E10" s="364"/>
      <c r="F10" s="362" t="s">
        <v>77</v>
      </c>
      <c r="G10" s="364"/>
      <c r="H10" s="34"/>
    </row>
    <row r="11" spans="1:12" s="61" customFormat="1" ht="57.75" customHeight="1" x14ac:dyDescent="0.25">
      <c r="A11" s="214"/>
      <c r="B11" s="81" t="s">
        <v>168</v>
      </c>
      <c r="C11" s="365"/>
      <c r="D11" s="365"/>
      <c r="E11" s="365"/>
      <c r="F11" s="366"/>
      <c r="G11" s="367"/>
    </row>
    <row r="12" spans="1:12" s="61" customFormat="1" ht="57.75" customHeight="1" x14ac:dyDescent="0.25">
      <c r="A12" s="80"/>
      <c r="B12" s="82" t="s">
        <v>78</v>
      </c>
      <c r="C12" s="347"/>
      <c r="D12" s="347"/>
      <c r="E12" s="347"/>
      <c r="F12" s="348"/>
      <c r="G12" s="349"/>
    </row>
    <row r="13" spans="1:12" s="61" customFormat="1" ht="57.75" customHeight="1" x14ac:dyDescent="0.25">
      <c r="A13" s="80"/>
      <c r="B13" s="82" t="s">
        <v>79</v>
      </c>
      <c r="C13" s="347"/>
      <c r="D13" s="347"/>
      <c r="E13" s="347"/>
      <c r="F13" s="348"/>
      <c r="G13" s="349"/>
    </row>
    <row r="14" spans="1:12" s="83" customFormat="1" ht="57.75" customHeight="1" x14ac:dyDescent="0.3">
      <c r="A14" s="80"/>
      <c r="B14" s="82" t="s">
        <v>80</v>
      </c>
      <c r="C14" s="347"/>
      <c r="D14" s="347"/>
      <c r="E14" s="347"/>
      <c r="F14" s="348"/>
      <c r="G14" s="349"/>
    </row>
    <row r="15" spans="1:12" s="61" customFormat="1" ht="57.75" customHeight="1" x14ac:dyDescent="0.25">
      <c r="A15" s="34"/>
      <c r="B15" s="82" t="s">
        <v>81</v>
      </c>
      <c r="C15" s="347"/>
      <c r="D15" s="347"/>
      <c r="E15" s="347"/>
      <c r="F15" s="348"/>
      <c r="G15" s="349"/>
    </row>
    <row r="16" spans="1:12" s="83" customFormat="1" ht="57.75" customHeight="1" x14ac:dyDescent="0.3">
      <c r="A16" s="80"/>
      <c r="B16" s="82" t="s">
        <v>82</v>
      </c>
      <c r="C16" s="347"/>
      <c r="D16" s="347"/>
      <c r="E16" s="347"/>
      <c r="F16" s="348"/>
      <c r="G16" s="349"/>
    </row>
    <row r="17" spans="1:7" s="61" customFormat="1" ht="57.75" customHeight="1" x14ac:dyDescent="0.25">
      <c r="A17" s="34"/>
      <c r="B17" s="82" t="s">
        <v>83</v>
      </c>
      <c r="C17" s="347"/>
      <c r="D17" s="347"/>
      <c r="E17" s="347"/>
      <c r="F17" s="348"/>
      <c r="G17" s="349"/>
    </row>
    <row r="18" spans="1:7" s="61" customFormat="1" ht="57.75" customHeight="1" x14ac:dyDescent="0.25">
      <c r="A18" s="80"/>
      <c r="B18" s="82" t="s">
        <v>84</v>
      </c>
      <c r="C18" s="347"/>
      <c r="D18" s="347"/>
      <c r="E18" s="347"/>
      <c r="F18" s="348"/>
      <c r="G18" s="349"/>
    </row>
    <row r="19" spans="1:7" ht="57.65" customHeight="1" x14ac:dyDescent="0.25">
      <c r="A19" s="84"/>
      <c r="B19" s="216" t="s">
        <v>85</v>
      </c>
      <c r="C19" s="350"/>
      <c r="D19" s="350"/>
      <c r="E19" s="350"/>
      <c r="F19" s="351"/>
      <c r="G19" s="352"/>
    </row>
    <row r="20" spans="1:7" ht="58" customHeight="1" thickBot="1" x14ac:dyDescent="0.3">
      <c r="A20" s="214"/>
      <c r="B20" s="85" t="s">
        <v>169</v>
      </c>
      <c r="C20" s="359"/>
      <c r="D20" s="359"/>
      <c r="E20" s="359"/>
      <c r="F20" s="360"/>
      <c r="G20" s="361"/>
    </row>
  </sheetData>
  <sheetProtection formatCells="0" formatRows="0"/>
  <mergeCells count="32">
    <mergeCell ref="C20:E20"/>
    <mergeCell ref="F20:G20"/>
    <mergeCell ref="C12:E12"/>
    <mergeCell ref="F12:G12"/>
    <mergeCell ref="C5:D5"/>
    <mergeCell ref="E5:G5"/>
    <mergeCell ref="C6:D6"/>
    <mergeCell ref="E6:G6"/>
    <mergeCell ref="C10:E10"/>
    <mergeCell ref="F10:G10"/>
    <mergeCell ref="C11:E11"/>
    <mergeCell ref="F11:G11"/>
    <mergeCell ref="C13:E13"/>
    <mergeCell ref="F13:G13"/>
    <mergeCell ref="C14:E14"/>
    <mergeCell ref="F14:G14"/>
    <mergeCell ref="C2:D2"/>
    <mergeCell ref="E2:G2"/>
    <mergeCell ref="C3:D3"/>
    <mergeCell ref="E3:G3"/>
    <mergeCell ref="C4:D4"/>
    <mergeCell ref="E4:G4"/>
    <mergeCell ref="C18:E18"/>
    <mergeCell ref="F18:G18"/>
    <mergeCell ref="C19:E19"/>
    <mergeCell ref="F19:G19"/>
    <mergeCell ref="C15:E15"/>
    <mergeCell ref="F15:G15"/>
    <mergeCell ref="C16:E16"/>
    <mergeCell ref="F16:G16"/>
    <mergeCell ref="C17:E17"/>
    <mergeCell ref="F17:G17"/>
  </mergeCells>
  <pageMargins left="0.7" right="0.7" top="0.75" bottom="0.75" header="0.3" footer="0.3"/>
  <pageSetup orientation="portrait" r:id="rId1"/>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90" zoomScaleNormal="90" workbookViewId="0">
      <selection activeCell="A2" sqref="A2"/>
    </sheetView>
  </sheetViews>
  <sheetFormatPr defaultColWidth="9.1796875" defaultRowHeight="14.5" x14ac:dyDescent="0.35"/>
  <cols>
    <col min="1" max="1" width="28.26953125" style="110" customWidth="1"/>
    <col min="2" max="2" width="50.7265625" style="111" customWidth="1"/>
    <col min="3" max="6" width="15.7265625" style="110" customWidth="1"/>
    <col min="7" max="8" width="47.453125" style="55" customWidth="1"/>
    <col min="9" max="9" width="18.81640625" style="55" customWidth="1"/>
    <col min="10" max="16384" width="9.1796875" style="55"/>
  </cols>
  <sheetData>
    <row r="1" spans="1:14" ht="15" customHeight="1" x14ac:dyDescent="0.35">
      <c r="A1" s="53"/>
      <c r="B1" s="53"/>
      <c r="C1" s="54"/>
      <c r="D1" s="54"/>
      <c r="E1" s="54"/>
      <c r="F1" s="54"/>
      <c r="G1" s="62"/>
    </row>
    <row r="2" spans="1:14" s="57" customFormat="1" ht="12.75" customHeight="1" x14ac:dyDescent="0.3">
      <c r="A2" s="93" t="s">
        <v>63</v>
      </c>
      <c r="B2" s="126">
        <f>'Annual MLR NE'!B3</f>
        <v>0</v>
      </c>
      <c r="C2" s="353" t="s">
        <v>64</v>
      </c>
      <c r="D2" s="353"/>
      <c r="E2" s="358" t="s">
        <v>171</v>
      </c>
      <c r="F2" s="358"/>
      <c r="G2" s="358"/>
      <c r="H2" s="56"/>
    </row>
    <row r="3" spans="1:14" s="57" customFormat="1" ht="13" x14ac:dyDescent="0.3">
      <c r="A3" s="93" t="s">
        <v>65</v>
      </c>
      <c r="B3" s="126">
        <f>'Annual MLR NE'!B4</f>
        <v>0</v>
      </c>
      <c r="C3" s="355" t="s">
        <v>66</v>
      </c>
      <c r="D3" s="355"/>
      <c r="E3" s="356">
        <f>'Annual MLR NE'!F2</f>
        <v>45839</v>
      </c>
      <c r="F3" s="357"/>
      <c r="G3" s="357"/>
      <c r="H3" s="58"/>
    </row>
    <row r="4" spans="1:14" s="57" customFormat="1" ht="13" x14ac:dyDescent="0.3">
      <c r="A4" s="93" t="s">
        <v>67</v>
      </c>
      <c r="B4" s="126">
        <f>'Annual MLR NE'!B5</f>
        <v>0</v>
      </c>
      <c r="C4" s="355" t="s">
        <v>68</v>
      </c>
      <c r="D4" s="355"/>
      <c r="E4" s="358" t="s">
        <v>172</v>
      </c>
      <c r="F4" s="358"/>
      <c r="G4" s="358"/>
      <c r="H4" s="58"/>
    </row>
    <row r="5" spans="1:14" s="59" customFormat="1" x14ac:dyDescent="0.35">
      <c r="A5" s="93" t="s">
        <v>70</v>
      </c>
      <c r="B5" s="127">
        <f>'Annual MLR NE'!B6</f>
        <v>45474</v>
      </c>
      <c r="C5" s="355" t="s">
        <v>71</v>
      </c>
      <c r="D5" s="355"/>
      <c r="E5" s="370" t="s">
        <v>183</v>
      </c>
      <c r="F5" s="371"/>
      <c r="G5" s="372"/>
      <c r="H5"/>
    </row>
    <row r="6" spans="1:14" s="59" customFormat="1" x14ac:dyDescent="0.35">
      <c r="A6" s="93" t="s">
        <v>72</v>
      </c>
      <c r="B6" s="127">
        <f>'Annual MLR NE'!B7</f>
        <v>45838</v>
      </c>
      <c r="C6" s="355" t="s">
        <v>8</v>
      </c>
      <c r="D6" s="355"/>
      <c r="E6" s="370" t="s">
        <v>184</v>
      </c>
      <c r="F6" s="371"/>
      <c r="G6" s="372"/>
      <c r="H6"/>
    </row>
    <row r="7" spans="1:14" ht="15" customHeight="1" x14ac:dyDescent="0.35">
      <c r="A7" s="60"/>
      <c r="B7" s="54"/>
      <c r="C7" s="54"/>
      <c r="D7" s="54"/>
      <c r="E7" s="54"/>
      <c r="F7" s="54"/>
    </row>
    <row r="8" spans="1:14" ht="15" customHeight="1" x14ac:dyDescent="0.35">
      <c r="A8" s="34" t="s">
        <v>88</v>
      </c>
      <c r="B8" s="34"/>
      <c r="C8" s="65"/>
      <c r="D8" s="65"/>
      <c r="E8" s="65"/>
      <c r="F8" s="65"/>
      <c r="G8" s="86"/>
      <c r="H8" s="86"/>
      <c r="I8" s="86"/>
      <c r="J8" s="86"/>
      <c r="K8" s="86"/>
      <c r="L8" s="86"/>
    </row>
    <row r="9" spans="1:14" ht="15" customHeight="1" x14ac:dyDescent="0.35">
      <c r="A9" s="87" t="s">
        <v>73</v>
      </c>
      <c r="B9" s="34"/>
      <c r="C9" s="65"/>
      <c r="D9" s="65"/>
      <c r="E9" s="65"/>
      <c r="F9" s="65"/>
      <c r="G9" s="86"/>
      <c r="H9" s="86"/>
      <c r="I9" s="86"/>
      <c r="J9" s="86"/>
      <c r="K9" s="86"/>
      <c r="L9" s="86"/>
    </row>
    <row r="10" spans="1:14" ht="15" thickBot="1" x14ac:dyDescent="0.4">
      <c r="A10" s="88"/>
      <c r="B10" s="89"/>
      <c r="C10" s="90"/>
      <c r="D10" s="60"/>
      <c r="E10" s="60"/>
      <c r="F10" s="60"/>
      <c r="G10" s="86"/>
      <c r="H10" s="86"/>
      <c r="I10" s="86"/>
      <c r="J10" s="86"/>
      <c r="K10" s="86"/>
      <c r="L10" s="86"/>
    </row>
    <row r="11" spans="1:14" ht="15" customHeight="1" x14ac:dyDescent="0.35">
      <c r="A11" s="91" t="s">
        <v>89</v>
      </c>
      <c r="B11" s="92"/>
      <c r="C11" s="130"/>
      <c r="D11" s="130"/>
      <c r="E11" s="112"/>
      <c r="F11" s="373"/>
      <c r="G11" s="374"/>
      <c r="H11" s="375"/>
      <c r="I11" s="114"/>
      <c r="K11" s="86"/>
      <c r="L11" s="86"/>
      <c r="M11" s="86"/>
      <c r="N11" s="86"/>
    </row>
    <row r="12" spans="1:14" x14ac:dyDescent="0.35">
      <c r="A12" s="93"/>
      <c r="B12" s="117" t="s">
        <v>90</v>
      </c>
      <c r="C12" s="128"/>
      <c r="D12" s="128"/>
      <c r="E12" s="117"/>
      <c r="F12" s="382"/>
      <c r="G12" s="383"/>
      <c r="H12" s="384"/>
      <c r="I12" s="115"/>
    </row>
    <row r="13" spans="1:14" ht="15" thickBot="1" x14ac:dyDescent="0.4">
      <c r="A13" s="94" t="s">
        <v>91</v>
      </c>
      <c r="B13" s="95" t="s">
        <v>92</v>
      </c>
      <c r="C13" s="113" t="s">
        <v>114</v>
      </c>
      <c r="D13" s="113" t="s">
        <v>113</v>
      </c>
      <c r="E13" s="113" t="s">
        <v>93</v>
      </c>
      <c r="F13" s="385" t="s">
        <v>94</v>
      </c>
      <c r="G13" s="386"/>
      <c r="H13" s="387"/>
      <c r="I13" s="116" t="s">
        <v>95</v>
      </c>
    </row>
    <row r="14" spans="1:14" x14ac:dyDescent="0.35">
      <c r="A14" s="96">
        <v>1</v>
      </c>
      <c r="B14" s="97" t="s">
        <v>96</v>
      </c>
      <c r="C14" s="142">
        <v>0</v>
      </c>
      <c r="D14" s="143">
        <v>0</v>
      </c>
      <c r="E14" s="131">
        <f>C14+D14</f>
        <v>0</v>
      </c>
      <c r="F14" s="388"/>
      <c r="G14" s="388"/>
      <c r="H14" s="388"/>
      <c r="I14" s="98"/>
    </row>
    <row r="15" spans="1:14" x14ac:dyDescent="0.35">
      <c r="A15" s="99">
        <v>2</v>
      </c>
      <c r="B15" s="100" t="s">
        <v>97</v>
      </c>
      <c r="C15" s="142">
        <v>0</v>
      </c>
      <c r="D15" s="143">
        <v>0</v>
      </c>
      <c r="E15" s="131">
        <f t="shared" ref="E15:E28" si="0">C15+D15</f>
        <v>0</v>
      </c>
      <c r="F15" s="369"/>
      <c r="G15" s="369"/>
      <c r="H15" s="369"/>
      <c r="I15" s="101"/>
    </row>
    <row r="16" spans="1:14" ht="25" x14ac:dyDescent="0.35">
      <c r="A16" s="99">
        <v>3</v>
      </c>
      <c r="B16" s="100" t="s">
        <v>98</v>
      </c>
      <c r="C16" s="142">
        <v>0</v>
      </c>
      <c r="D16" s="143">
        <v>0</v>
      </c>
      <c r="E16" s="131">
        <f t="shared" si="0"/>
        <v>0</v>
      </c>
      <c r="F16" s="369"/>
      <c r="G16" s="369"/>
      <c r="H16" s="369"/>
      <c r="I16" s="101"/>
    </row>
    <row r="17" spans="1:9" x14ac:dyDescent="0.35">
      <c r="A17" s="99">
        <v>4</v>
      </c>
      <c r="B17" s="100" t="s">
        <v>99</v>
      </c>
      <c r="C17" s="142">
        <v>0</v>
      </c>
      <c r="D17" s="143">
        <v>0</v>
      </c>
      <c r="E17" s="131">
        <f t="shared" si="0"/>
        <v>0</v>
      </c>
      <c r="F17" s="369"/>
      <c r="G17" s="369"/>
      <c r="H17" s="369"/>
      <c r="I17" s="101"/>
    </row>
    <row r="18" spans="1:9" ht="25" x14ac:dyDescent="0.35">
      <c r="A18" s="99">
        <v>5</v>
      </c>
      <c r="B18" s="100" t="s">
        <v>100</v>
      </c>
      <c r="C18" s="142">
        <v>0</v>
      </c>
      <c r="D18" s="143">
        <v>0</v>
      </c>
      <c r="E18" s="131">
        <f t="shared" si="0"/>
        <v>0</v>
      </c>
      <c r="F18" s="369"/>
      <c r="G18" s="369"/>
      <c r="H18" s="369"/>
      <c r="I18" s="101"/>
    </row>
    <row r="19" spans="1:9" x14ac:dyDescent="0.35">
      <c r="A19" s="99">
        <v>6</v>
      </c>
      <c r="B19" s="100" t="s">
        <v>101</v>
      </c>
      <c r="C19" s="142">
        <v>0</v>
      </c>
      <c r="D19" s="143">
        <v>0</v>
      </c>
      <c r="E19" s="131">
        <f t="shared" si="0"/>
        <v>0</v>
      </c>
      <c r="F19" s="369"/>
      <c r="G19" s="369"/>
      <c r="H19" s="369"/>
      <c r="I19" s="101"/>
    </row>
    <row r="20" spans="1:9" x14ac:dyDescent="0.35">
      <c r="A20" s="102">
        <v>7</v>
      </c>
      <c r="B20" s="101" t="s">
        <v>102</v>
      </c>
      <c r="C20" s="142">
        <v>0</v>
      </c>
      <c r="D20" s="143">
        <v>0</v>
      </c>
      <c r="E20" s="131">
        <f t="shared" si="0"/>
        <v>0</v>
      </c>
      <c r="F20" s="369"/>
      <c r="G20" s="369"/>
      <c r="H20" s="369"/>
      <c r="I20" s="101"/>
    </row>
    <row r="21" spans="1:9" x14ac:dyDescent="0.35">
      <c r="A21" s="102">
        <v>8</v>
      </c>
      <c r="B21" s="101" t="s">
        <v>102</v>
      </c>
      <c r="C21" s="142">
        <v>0</v>
      </c>
      <c r="D21" s="143">
        <v>0</v>
      </c>
      <c r="E21" s="131">
        <f t="shared" si="0"/>
        <v>0</v>
      </c>
      <c r="F21" s="369"/>
      <c r="G21" s="369"/>
      <c r="H21" s="369"/>
      <c r="I21" s="101"/>
    </row>
    <row r="22" spans="1:9" x14ac:dyDescent="0.35">
      <c r="A22" s="102">
        <v>9</v>
      </c>
      <c r="B22" s="101" t="s">
        <v>102</v>
      </c>
      <c r="C22" s="142">
        <v>0</v>
      </c>
      <c r="D22" s="143">
        <v>0</v>
      </c>
      <c r="E22" s="131">
        <f t="shared" si="0"/>
        <v>0</v>
      </c>
      <c r="F22" s="369"/>
      <c r="G22" s="369"/>
      <c r="H22" s="369"/>
      <c r="I22" s="101"/>
    </row>
    <row r="23" spans="1:9" x14ac:dyDescent="0.35">
      <c r="A23" s="102">
        <v>10</v>
      </c>
      <c r="B23" s="101" t="s">
        <v>102</v>
      </c>
      <c r="C23" s="142">
        <v>0</v>
      </c>
      <c r="D23" s="143">
        <v>0</v>
      </c>
      <c r="E23" s="131">
        <f t="shared" si="0"/>
        <v>0</v>
      </c>
      <c r="F23" s="369"/>
      <c r="G23" s="369"/>
      <c r="H23" s="369"/>
      <c r="I23" s="101"/>
    </row>
    <row r="24" spans="1:9" x14ac:dyDescent="0.35">
      <c r="A24" s="102">
        <v>11</v>
      </c>
      <c r="B24" s="101" t="s">
        <v>102</v>
      </c>
      <c r="C24" s="142">
        <v>0</v>
      </c>
      <c r="D24" s="143">
        <v>0</v>
      </c>
      <c r="E24" s="131">
        <f t="shared" si="0"/>
        <v>0</v>
      </c>
      <c r="F24" s="369"/>
      <c r="G24" s="369"/>
      <c r="H24" s="369"/>
      <c r="I24" s="101"/>
    </row>
    <row r="25" spans="1:9" x14ac:dyDescent="0.35">
      <c r="A25" s="102">
        <v>12</v>
      </c>
      <c r="B25" s="101" t="s">
        <v>102</v>
      </c>
      <c r="C25" s="142">
        <v>0</v>
      </c>
      <c r="D25" s="143">
        <v>0</v>
      </c>
      <c r="E25" s="131">
        <f t="shared" si="0"/>
        <v>0</v>
      </c>
      <c r="F25" s="369"/>
      <c r="G25" s="369"/>
      <c r="H25" s="369"/>
      <c r="I25" s="101"/>
    </row>
    <row r="26" spans="1:9" x14ac:dyDescent="0.35">
      <c r="A26" s="102">
        <v>13</v>
      </c>
      <c r="B26" s="101" t="s">
        <v>102</v>
      </c>
      <c r="C26" s="142">
        <v>0</v>
      </c>
      <c r="D26" s="143">
        <v>0</v>
      </c>
      <c r="E26" s="131">
        <f t="shared" si="0"/>
        <v>0</v>
      </c>
      <c r="F26" s="369"/>
      <c r="G26" s="369"/>
      <c r="H26" s="369"/>
      <c r="I26" s="101"/>
    </row>
    <row r="27" spans="1:9" x14ac:dyDescent="0.35">
      <c r="A27" s="102">
        <v>14</v>
      </c>
      <c r="B27" s="101" t="s">
        <v>102</v>
      </c>
      <c r="C27" s="142">
        <v>0</v>
      </c>
      <c r="D27" s="143">
        <v>0</v>
      </c>
      <c r="E27" s="131">
        <f t="shared" si="0"/>
        <v>0</v>
      </c>
      <c r="F27" s="369"/>
      <c r="G27" s="369"/>
      <c r="H27" s="369"/>
      <c r="I27" s="101"/>
    </row>
    <row r="28" spans="1:9" x14ac:dyDescent="0.35">
      <c r="A28" s="102">
        <v>15</v>
      </c>
      <c r="B28" s="101" t="s">
        <v>102</v>
      </c>
      <c r="C28" s="142">
        <v>0</v>
      </c>
      <c r="D28" s="143">
        <v>0</v>
      </c>
      <c r="E28" s="131">
        <f t="shared" si="0"/>
        <v>0</v>
      </c>
      <c r="F28" s="369"/>
      <c r="G28" s="369"/>
      <c r="H28" s="369"/>
      <c r="I28" s="101"/>
    </row>
    <row r="29" spans="1:9" x14ac:dyDescent="0.35">
      <c r="A29" s="103"/>
      <c r="B29" s="68" t="s">
        <v>103</v>
      </c>
      <c r="C29" s="132">
        <f>SUM(C14:C28)</f>
        <v>0</v>
      </c>
      <c r="D29" s="132">
        <f>SUM(D14:D28)</f>
        <v>0</v>
      </c>
      <c r="E29" s="132">
        <f>SUM(E14:E28)</f>
        <v>0</v>
      </c>
      <c r="F29" s="368"/>
      <c r="G29" s="368"/>
      <c r="H29" s="368"/>
      <c r="I29" s="103"/>
    </row>
    <row r="30" spans="1:9" ht="15" customHeight="1" x14ac:dyDescent="0.35">
      <c r="A30" s="106" t="s">
        <v>181</v>
      </c>
      <c r="B30" s="105"/>
      <c r="C30" s="104"/>
      <c r="D30" s="104"/>
      <c r="E30" s="104"/>
      <c r="F30" s="104"/>
    </row>
    <row r="31" spans="1:9" s="108" customFormat="1" ht="15" customHeight="1" x14ac:dyDescent="0.35">
      <c r="B31" s="107"/>
      <c r="C31" s="106"/>
      <c r="D31" s="106"/>
      <c r="E31" s="106"/>
      <c r="F31" s="106"/>
    </row>
    <row r="32" spans="1:9" ht="15" thickBot="1" x14ac:dyDescent="0.4"/>
    <row r="33" spans="1:10" x14ac:dyDescent="0.35">
      <c r="A33" s="206" t="s">
        <v>174</v>
      </c>
      <c r="B33" s="205"/>
      <c r="C33" s="204" t="s">
        <v>114</v>
      </c>
      <c r="D33" s="204" t="s">
        <v>113</v>
      </c>
      <c r="E33" s="204" t="s">
        <v>93</v>
      </c>
      <c r="F33" s="376" t="s">
        <v>95</v>
      </c>
      <c r="G33" s="377"/>
      <c r="H33" s="377"/>
      <c r="I33" s="378"/>
      <c r="J33" s="180"/>
    </row>
    <row r="34" spans="1:10" ht="15" thickBot="1" x14ac:dyDescent="0.4">
      <c r="A34" s="94"/>
      <c r="B34" s="200" t="s">
        <v>173</v>
      </c>
      <c r="C34" s="201">
        <v>0</v>
      </c>
      <c r="D34" s="202">
        <v>0</v>
      </c>
      <c r="E34" s="203">
        <f>C34+D34</f>
        <v>0</v>
      </c>
      <c r="F34" s="379"/>
      <c r="G34" s="380"/>
      <c r="H34" s="380"/>
      <c r="I34" s="381"/>
    </row>
    <row r="35" spans="1:10" ht="15" customHeight="1" x14ac:dyDescent="0.35">
      <c r="A35" s="55"/>
      <c r="B35" s="109"/>
      <c r="C35" s="55"/>
      <c r="D35" s="55"/>
      <c r="E35" s="55"/>
      <c r="F35" s="55"/>
    </row>
    <row r="36" spans="1:10" ht="15" customHeight="1" thickBot="1" x14ac:dyDescent="0.4">
      <c r="A36" s="55"/>
      <c r="B36" s="109"/>
      <c r="C36" s="55"/>
      <c r="D36" s="55"/>
      <c r="E36" s="55"/>
      <c r="F36" s="55"/>
    </row>
    <row r="37" spans="1:10" x14ac:dyDescent="0.35">
      <c r="A37" s="206" t="s">
        <v>176</v>
      </c>
      <c r="B37" s="205"/>
      <c r="C37" s="204" t="s">
        <v>114</v>
      </c>
      <c r="D37" s="204" t="s">
        <v>113</v>
      </c>
      <c r="E37" s="204" t="s">
        <v>93</v>
      </c>
      <c r="F37" s="376" t="s">
        <v>95</v>
      </c>
      <c r="G37" s="377"/>
      <c r="H37" s="377"/>
      <c r="I37" s="378"/>
      <c r="J37" s="180"/>
    </row>
    <row r="38" spans="1:10" ht="30" customHeight="1" thickBot="1" x14ac:dyDescent="0.4">
      <c r="A38" s="94"/>
      <c r="B38" s="200" t="s">
        <v>175</v>
      </c>
      <c r="C38" s="201">
        <v>0</v>
      </c>
      <c r="D38" s="202">
        <v>0</v>
      </c>
      <c r="E38" s="203">
        <f>C38+D38</f>
        <v>0</v>
      </c>
      <c r="F38" s="379"/>
      <c r="G38" s="380"/>
      <c r="H38" s="380"/>
      <c r="I38" s="381"/>
    </row>
    <row r="39" spans="1:10" ht="15" customHeight="1" x14ac:dyDescent="0.35">
      <c r="A39" s="55"/>
      <c r="B39" s="109"/>
      <c r="C39" s="55"/>
      <c r="D39" s="55"/>
      <c r="E39" s="55"/>
      <c r="F39" s="55"/>
    </row>
    <row r="40" spans="1:10" ht="15" customHeight="1" x14ac:dyDescent="0.35">
      <c r="A40" s="55"/>
      <c r="B40" s="109"/>
      <c r="C40" s="55"/>
      <c r="D40" s="55"/>
      <c r="E40" s="55"/>
      <c r="F40" s="55"/>
    </row>
    <row r="41" spans="1:10" ht="15" customHeight="1" x14ac:dyDescent="0.35">
      <c r="A41" s="55"/>
      <c r="B41" s="109"/>
      <c r="C41" s="55"/>
      <c r="D41" s="55"/>
      <c r="E41" s="55"/>
      <c r="F41" s="55"/>
    </row>
  </sheetData>
  <sheetProtection formatCells="0" formatRows="0"/>
  <mergeCells count="33">
    <mergeCell ref="F33:I33"/>
    <mergeCell ref="F34:I34"/>
    <mergeCell ref="F37:I37"/>
    <mergeCell ref="F38:I38"/>
    <mergeCell ref="F12:H12"/>
    <mergeCell ref="F24:H24"/>
    <mergeCell ref="F13:H13"/>
    <mergeCell ref="F14:H14"/>
    <mergeCell ref="F15:H15"/>
    <mergeCell ref="F16:H16"/>
    <mergeCell ref="F17:H17"/>
    <mergeCell ref="F18:H18"/>
    <mergeCell ref="F19:H19"/>
    <mergeCell ref="F20:H20"/>
    <mergeCell ref="F21:H21"/>
    <mergeCell ref="F22:H22"/>
    <mergeCell ref="C2:D2"/>
    <mergeCell ref="E2:G2"/>
    <mergeCell ref="C3:D3"/>
    <mergeCell ref="E3:G3"/>
    <mergeCell ref="C4:D4"/>
    <mergeCell ref="E4:G4"/>
    <mergeCell ref="C5:D5"/>
    <mergeCell ref="E5:G5"/>
    <mergeCell ref="C6:D6"/>
    <mergeCell ref="E6:G6"/>
    <mergeCell ref="F11:H11"/>
    <mergeCell ref="F29:H29"/>
    <mergeCell ref="F23:H23"/>
    <mergeCell ref="F25:H25"/>
    <mergeCell ref="F26:H26"/>
    <mergeCell ref="F27:H27"/>
    <mergeCell ref="F28:H28"/>
  </mergeCells>
  <pageMargins left="0.7" right="0.7" top="0.75" bottom="0.75" header="0.3" footer="0.3"/>
  <pageSetup orientation="portrait" verticalDpi="1200"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5"/>
  <sheetViews>
    <sheetView showGridLines="0" zoomScale="90" zoomScaleNormal="90" workbookViewId="0">
      <selection activeCell="J38" sqref="J38:K38"/>
    </sheetView>
  </sheetViews>
  <sheetFormatPr defaultRowHeight="14.5" x14ac:dyDescent="0.35"/>
  <cols>
    <col min="1" max="1" width="26.81640625" customWidth="1"/>
    <col min="2" max="2" width="27.453125" customWidth="1"/>
    <col min="3" max="6" width="20.54296875" customWidth="1"/>
    <col min="7" max="8" width="14.453125" customWidth="1"/>
  </cols>
  <sheetData>
    <row r="2" spans="1:8" ht="13.5" customHeight="1" x14ac:dyDescent="0.35">
      <c r="A2" s="93" t="s">
        <v>63</v>
      </c>
      <c r="B2" s="126">
        <f>'Annual MLR NE'!B3</f>
        <v>0</v>
      </c>
      <c r="C2" s="353" t="s">
        <v>64</v>
      </c>
      <c r="D2" s="353"/>
      <c r="E2" s="354" t="s">
        <v>151</v>
      </c>
      <c r="F2" s="354"/>
      <c r="G2" s="354"/>
      <c r="H2" s="354"/>
    </row>
    <row r="3" spans="1:8" ht="13.5" customHeight="1" x14ac:dyDescent="0.35">
      <c r="A3" s="93" t="s">
        <v>65</v>
      </c>
      <c r="B3" s="126">
        <f>'Annual MLR NE'!B4</f>
        <v>0</v>
      </c>
      <c r="C3" s="355" t="s">
        <v>66</v>
      </c>
      <c r="D3" s="355"/>
      <c r="E3" s="356">
        <f>'Annual MLR NE'!F2</f>
        <v>45839</v>
      </c>
      <c r="F3" s="357"/>
      <c r="G3" s="357"/>
      <c r="H3" s="357"/>
    </row>
    <row r="4" spans="1:8" ht="13.5" customHeight="1" x14ac:dyDescent="0.35">
      <c r="A4" s="93" t="s">
        <v>67</v>
      </c>
      <c r="B4" s="126">
        <f>'Annual MLR NE'!B5</f>
        <v>0</v>
      </c>
      <c r="C4" s="355" t="s">
        <v>68</v>
      </c>
      <c r="D4" s="355"/>
      <c r="E4" s="358" t="s">
        <v>69</v>
      </c>
      <c r="F4" s="358"/>
      <c r="G4" s="358"/>
      <c r="H4" s="358"/>
    </row>
    <row r="5" spans="1:8" ht="13.5" customHeight="1" x14ac:dyDescent="0.35">
      <c r="A5" s="93" t="s">
        <v>70</v>
      </c>
      <c r="B5" s="127">
        <f>'Annual MLR NE'!B6</f>
        <v>45474</v>
      </c>
      <c r="C5" s="355" t="s">
        <v>71</v>
      </c>
      <c r="D5" s="355"/>
      <c r="E5" s="358" t="s">
        <v>183</v>
      </c>
      <c r="F5" s="358"/>
      <c r="G5" s="358"/>
      <c r="H5" s="358"/>
    </row>
    <row r="6" spans="1:8" ht="13.5" customHeight="1" x14ac:dyDescent="0.35">
      <c r="A6" s="93" t="s">
        <v>72</v>
      </c>
      <c r="B6" s="127">
        <f>'Annual MLR NE'!B7</f>
        <v>45838</v>
      </c>
      <c r="C6" s="355" t="s">
        <v>8</v>
      </c>
      <c r="D6" s="355"/>
      <c r="E6" s="358" t="s">
        <v>184</v>
      </c>
      <c r="F6" s="358"/>
      <c r="G6" s="358"/>
      <c r="H6" s="358"/>
    </row>
    <row r="10" spans="1:8" ht="15" thickBot="1" x14ac:dyDescent="0.4"/>
    <row r="11" spans="1:8" ht="15" thickBot="1" x14ac:dyDescent="0.4">
      <c r="A11" s="389" t="s">
        <v>159</v>
      </c>
      <c r="B11" s="390"/>
      <c r="C11" s="390"/>
      <c r="D11" s="390"/>
      <c r="E11" s="390"/>
      <c r="F11" s="390"/>
      <c r="G11" s="390"/>
      <c r="H11" s="391"/>
    </row>
    <row r="12" spans="1:8" ht="15" thickBot="1" x14ac:dyDescent="0.4">
      <c r="A12" s="196" t="s">
        <v>91</v>
      </c>
      <c r="B12" s="196" t="s">
        <v>138</v>
      </c>
      <c r="C12" s="196" t="s">
        <v>114</v>
      </c>
      <c r="D12" s="196" t="s">
        <v>113</v>
      </c>
      <c r="E12" s="196" t="s">
        <v>93</v>
      </c>
      <c r="F12" s="392" t="s">
        <v>95</v>
      </c>
      <c r="G12" s="393"/>
      <c r="H12" s="394"/>
    </row>
    <row r="13" spans="1:8" x14ac:dyDescent="0.35">
      <c r="A13" s="96">
        <v>1</v>
      </c>
      <c r="B13" s="97" t="s">
        <v>131</v>
      </c>
      <c r="C13" s="142">
        <v>0</v>
      </c>
      <c r="D13" s="143">
        <v>0</v>
      </c>
      <c r="E13" s="131">
        <f>C13+D13</f>
        <v>0</v>
      </c>
      <c r="F13" s="395"/>
      <c r="G13" s="396"/>
      <c r="H13" s="397"/>
    </row>
    <row r="14" spans="1:8" x14ac:dyDescent="0.35">
      <c r="A14" s="96">
        <v>2</v>
      </c>
      <c r="B14" s="97" t="s">
        <v>132</v>
      </c>
      <c r="C14" s="142">
        <v>0</v>
      </c>
      <c r="D14" s="143">
        <v>0</v>
      </c>
      <c r="E14" s="131">
        <f t="shared" ref="E14:E19" si="0">C14+D14</f>
        <v>0</v>
      </c>
      <c r="F14" s="398"/>
      <c r="G14" s="399"/>
      <c r="H14" s="400"/>
    </row>
    <row r="15" spans="1:8" x14ac:dyDescent="0.35">
      <c r="A15" s="96">
        <v>3</v>
      </c>
      <c r="B15" s="97" t="s">
        <v>133</v>
      </c>
      <c r="C15" s="142">
        <v>0</v>
      </c>
      <c r="D15" s="143">
        <v>0</v>
      </c>
      <c r="E15" s="131">
        <f t="shared" si="0"/>
        <v>0</v>
      </c>
      <c r="F15" s="398"/>
      <c r="G15" s="399"/>
      <c r="H15" s="400"/>
    </row>
    <row r="16" spans="1:8" x14ac:dyDescent="0.35">
      <c r="A16" s="96">
        <v>4</v>
      </c>
      <c r="B16" s="97" t="s">
        <v>134</v>
      </c>
      <c r="C16" s="142">
        <v>0</v>
      </c>
      <c r="D16" s="143">
        <v>0</v>
      </c>
      <c r="E16" s="131">
        <f t="shared" si="0"/>
        <v>0</v>
      </c>
      <c r="F16" s="398"/>
      <c r="G16" s="399"/>
      <c r="H16" s="400"/>
    </row>
    <row r="17" spans="1:8" x14ac:dyDescent="0.35">
      <c r="A17" s="96">
        <v>5</v>
      </c>
      <c r="B17" s="97" t="s">
        <v>135</v>
      </c>
      <c r="C17" s="142">
        <v>0</v>
      </c>
      <c r="D17" s="143">
        <v>0</v>
      </c>
      <c r="E17" s="131">
        <f t="shared" si="0"/>
        <v>0</v>
      </c>
      <c r="F17" s="398"/>
      <c r="G17" s="399"/>
      <c r="H17" s="400"/>
    </row>
    <row r="18" spans="1:8" x14ac:dyDescent="0.35">
      <c r="A18" s="96">
        <v>6</v>
      </c>
      <c r="B18" s="97" t="s">
        <v>136</v>
      </c>
      <c r="C18" s="142">
        <v>0</v>
      </c>
      <c r="D18" s="143">
        <v>0</v>
      </c>
      <c r="E18" s="131">
        <f t="shared" si="0"/>
        <v>0</v>
      </c>
      <c r="F18" s="398"/>
      <c r="G18" s="399"/>
      <c r="H18" s="400"/>
    </row>
    <row r="19" spans="1:8" ht="15" thickBot="1" x14ac:dyDescent="0.4">
      <c r="A19" s="162">
        <v>7</v>
      </c>
      <c r="B19" s="158" t="s">
        <v>137</v>
      </c>
      <c r="C19" s="167">
        <v>0</v>
      </c>
      <c r="D19" s="168">
        <v>0</v>
      </c>
      <c r="E19" s="171">
        <f t="shared" si="0"/>
        <v>0</v>
      </c>
      <c r="F19" s="401"/>
      <c r="G19" s="402"/>
      <c r="H19" s="403"/>
    </row>
    <row r="20" spans="1:8" ht="15" thickBot="1" x14ac:dyDescent="0.4">
      <c r="A20" s="172"/>
      <c r="B20" s="173" t="s">
        <v>140</v>
      </c>
      <c r="C20" s="174">
        <f>SUM(C13:C19)</f>
        <v>0</v>
      </c>
      <c r="D20" s="174">
        <f>SUM(D13:D19)</f>
        <v>0</v>
      </c>
      <c r="E20" s="197">
        <f>SUM(E13:E19)</f>
        <v>0</v>
      </c>
      <c r="F20" s="404"/>
      <c r="G20" s="405"/>
      <c r="H20" s="406"/>
    </row>
    <row r="21" spans="1:8" ht="15" thickBot="1" x14ac:dyDescent="0.4">
      <c r="A21" s="163"/>
      <c r="B21" s="163" t="s">
        <v>139</v>
      </c>
      <c r="C21" s="161" t="s">
        <v>114</v>
      </c>
      <c r="D21" s="163" t="s">
        <v>113</v>
      </c>
      <c r="E21" s="163" t="s">
        <v>93</v>
      </c>
      <c r="F21" s="389"/>
      <c r="G21" s="390"/>
      <c r="H21" s="391"/>
    </row>
    <row r="22" spans="1:8" x14ac:dyDescent="0.35">
      <c r="A22" s="160">
        <v>8</v>
      </c>
      <c r="B22" s="97" t="s">
        <v>131</v>
      </c>
      <c r="C22" s="142">
        <v>0</v>
      </c>
      <c r="D22" s="143">
        <v>0</v>
      </c>
      <c r="E22" s="131">
        <f>C22+D22</f>
        <v>0</v>
      </c>
      <c r="F22" s="395"/>
      <c r="G22" s="396"/>
      <c r="H22" s="397"/>
    </row>
    <row r="23" spans="1:8" x14ac:dyDescent="0.35">
      <c r="A23" s="160">
        <v>9</v>
      </c>
      <c r="B23" s="97" t="s">
        <v>132</v>
      </c>
      <c r="C23" s="142">
        <v>0</v>
      </c>
      <c r="D23" s="143">
        <v>0</v>
      </c>
      <c r="E23" s="131">
        <f t="shared" ref="E23:E28" si="1">C23+D23</f>
        <v>0</v>
      </c>
      <c r="F23" s="398"/>
      <c r="G23" s="399"/>
      <c r="H23" s="400"/>
    </row>
    <row r="24" spans="1:8" x14ac:dyDescent="0.35">
      <c r="A24" s="160">
        <v>10</v>
      </c>
      <c r="B24" s="97" t="s">
        <v>133</v>
      </c>
      <c r="C24" s="142">
        <v>0</v>
      </c>
      <c r="D24" s="143">
        <v>0</v>
      </c>
      <c r="E24" s="131">
        <f t="shared" si="1"/>
        <v>0</v>
      </c>
      <c r="F24" s="398"/>
      <c r="G24" s="399"/>
      <c r="H24" s="400"/>
    </row>
    <row r="25" spans="1:8" x14ac:dyDescent="0.35">
      <c r="A25" s="160">
        <v>11</v>
      </c>
      <c r="B25" s="97" t="s">
        <v>134</v>
      </c>
      <c r="C25" s="142">
        <v>0</v>
      </c>
      <c r="D25" s="143">
        <v>0</v>
      </c>
      <c r="E25" s="131">
        <f t="shared" si="1"/>
        <v>0</v>
      </c>
      <c r="F25" s="398"/>
      <c r="G25" s="399"/>
      <c r="H25" s="400"/>
    </row>
    <row r="26" spans="1:8" x14ac:dyDescent="0.35">
      <c r="A26" s="160">
        <v>12</v>
      </c>
      <c r="B26" s="97" t="s">
        <v>135</v>
      </c>
      <c r="C26" s="142">
        <v>0</v>
      </c>
      <c r="D26" s="143">
        <v>0</v>
      </c>
      <c r="E26" s="131">
        <f t="shared" si="1"/>
        <v>0</v>
      </c>
      <c r="F26" s="398"/>
      <c r="G26" s="399"/>
      <c r="H26" s="400"/>
    </row>
    <row r="27" spans="1:8" x14ac:dyDescent="0.35">
      <c r="A27" s="160">
        <v>13</v>
      </c>
      <c r="B27" s="97" t="s">
        <v>136</v>
      </c>
      <c r="C27" s="142">
        <v>0</v>
      </c>
      <c r="D27" s="143">
        <v>0</v>
      </c>
      <c r="E27" s="131">
        <f t="shared" si="1"/>
        <v>0</v>
      </c>
      <c r="F27" s="398"/>
      <c r="G27" s="399"/>
      <c r="H27" s="400"/>
    </row>
    <row r="28" spans="1:8" ht="15" thickBot="1" x14ac:dyDescent="0.4">
      <c r="A28" s="175">
        <v>14</v>
      </c>
      <c r="B28" s="158" t="s">
        <v>137</v>
      </c>
      <c r="C28" s="167">
        <v>0</v>
      </c>
      <c r="D28" s="168">
        <v>0</v>
      </c>
      <c r="E28" s="171">
        <f t="shared" si="1"/>
        <v>0</v>
      </c>
      <c r="F28" s="401"/>
      <c r="G28" s="402"/>
      <c r="H28" s="403"/>
    </row>
    <row r="29" spans="1:8" ht="15" thickBot="1" x14ac:dyDescent="0.4">
      <c r="A29" s="172"/>
      <c r="B29" s="173" t="s">
        <v>141</v>
      </c>
      <c r="C29" s="174">
        <f>SUM(C22:C28)</f>
        <v>0</v>
      </c>
      <c r="D29" s="174">
        <f>SUM(D22:D28)</f>
        <v>0</v>
      </c>
      <c r="E29" s="197">
        <f>SUM(E22:E28)</f>
        <v>0</v>
      </c>
      <c r="F29" s="404"/>
      <c r="G29" s="405"/>
      <c r="H29" s="406"/>
    </row>
    <row r="30" spans="1:8" ht="15" thickBot="1" x14ac:dyDescent="0.4">
      <c r="A30" s="163"/>
      <c r="B30" s="164" t="s">
        <v>145</v>
      </c>
      <c r="C30" s="165" t="s">
        <v>114</v>
      </c>
      <c r="D30" s="165" t="s">
        <v>113</v>
      </c>
      <c r="E30" s="166" t="s">
        <v>93</v>
      </c>
      <c r="F30" s="389"/>
      <c r="G30" s="390"/>
      <c r="H30" s="391"/>
    </row>
    <row r="31" spans="1:8" x14ac:dyDescent="0.35">
      <c r="A31" s="159">
        <v>15</v>
      </c>
      <c r="B31" s="101" t="s">
        <v>142</v>
      </c>
      <c r="C31" s="142">
        <v>0</v>
      </c>
      <c r="D31" s="143">
        <v>0</v>
      </c>
      <c r="E31" s="131">
        <f t="shared" ref="E31:E35" si="2">C31+D31</f>
        <v>0</v>
      </c>
      <c r="F31" s="395"/>
      <c r="G31" s="396"/>
      <c r="H31" s="397"/>
    </row>
    <row r="32" spans="1:8" x14ac:dyDescent="0.35">
      <c r="A32" s="160">
        <v>16</v>
      </c>
      <c r="B32" s="101" t="s">
        <v>146</v>
      </c>
      <c r="C32" s="142">
        <v>0</v>
      </c>
      <c r="D32" s="143">
        <v>0</v>
      </c>
      <c r="E32" s="131">
        <f t="shared" si="2"/>
        <v>0</v>
      </c>
      <c r="F32" s="398"/>
      <c r="G32" s="399"/>
      <c r="H32" s="400"/>
    </row>
    <row r="33" spans="1:8" x14ac:dyDescent="0.35">
      <c r="A33" s="160">
        <v>17</v>
      </c>
      <c r="B33" s="101" t="s">
        <v>147</v>
      </c>
      <c r="C33" s="142">
        <v>0</v>
      </c>
      <c r="D33" s="143">
        <v>0</v>
      </c>
      <c r="E33" s="131">
        <f t="shared" si="2"/>
        <v>0</v>
      </c>
      <c r="F33" s="398"/>
      <c r="G33" s="399"/>
      <c r="H33" s="400"/>
    </row>
    <row r="34" spans="1:8" x14ac:dyDescent="0.35">
      <c r="A34" s="160">
        <v>18</v>
      </c>
      <c r="B34" s="101" t="s">
        <v>148</v>
      </c>
      <c r="C34" s="142">
        <v>0</v>
      </c>
      <c r="D34" s="143">
        <v>0</v>
      </c>
      <c r="E34" s="131">
        <f t="shared" si="2"/>
        <v>0</v>
      </c>
      <c r="F34" s="398"/>
      <c r="G34" s="399"/>
      <c r="H34" s="400"/>
    </row>
    <row r="35" spans="1:8" ht="15" thickBot="1" x14ac:dyDescent="0.4">
      <c r="A35" s="175">
        <v>19</v>
      </c>
      <c r="B35" s="176" t="s">
        <v>149</v>
      </c>
      <c r="C35" s="167">
        <v>0</v>
      </c>
      <c r="D35" s="168">
        <v>0</v>
      </c>
      <c r="E35" s="171">
        <f t="shared" si="2"/>
        <v>0</v>
      </c>
      <c r="F35" s="401"/>
      <c r="G35" s="402"/>
      <c r="H35" s="403"/>
    </row>
    <row r="36" spans="1:8" ht="15" customHeight="1" thickBot="1" x14ac:dyDescent="0.4">
      <c r="A36" s="172"/>
      <c r="B36" s="173" t="s">
        <v>161</v>
      </c>
      <c r="C36" s="174">
        <f>SUM(C31:C35)</f>
        <v>0</v>
      </c>
      <c r="D36" s="174">
        <f>SUM(D31:D35)</f>
        <v>0</v>
      </c>
      <c r="E36" s="174">
        <f>SUM(E31:E35)</f>
        <v>0</v>
      </c>
      <c r="F36" s="404"/>
      <c r="G36" s="405"/>
      <c r="H36" s="406"/>
    </row>
    <row r="37" spans="1:8" ht="15" thickBot="1" x14ac:dyDescent="0.4">
      <c r="A37" s="163"/>
      <c r="B37" s="164" t="s">
        <v>156</v>
      </c>
      <c r="C37" s="165" t="s">
        <v>114</v>
      </c>
      <c r="D37" s="165" t="s">
        <v>113</v>
      </c>
      <c r="E37" s="166" t="s">
        <v>93</v>
      </c>
      <c r="F37" s="389"/>
      <c r="G37" s="390"/>
      <c r="H37" s="391"/>
    </row>
    <row r="38" spans="1:8" x14ac:dyDescent="0.35">
      <c r="A38" s="159">
        <v>20</v>
      </c>
      <c r="B38" s="97" t="s">
        <v>131</v>
      </c>
      <c r="C38" s="142">
        <v>0</v>
      </c>
      <c r="D38" s="143">
        <v>0</v>
      </c>
      <c r="E38" s="193">
        <f t="shared" ref="E38:E44" si="3">SUM(C38:D38)</f>
        <v>0</v>
      </c>
      <c r="F38" s="395"/>
      <c r="G38" s="396"/>
      <c r="H38" s="397"/>
    </row>
    <row r="39" spans="1:8" x14ac:dyDescent="0.35">
      <c r="A39" s="160">
        <v>21</v>
      </c>
      <c r="B39" s="97" t="s">
        <v>132</v>
      </c>
      <c r="C39" s="142">
        <v>0</v>
      </c>
      <c r="D39" s="143">
        <v>0</v>
      </c>
      <c r="E39" s="194">
        <f t="shared" si="3"/>
        <v>0</v>
      </c>
      <c r="F39" s="398"/>
      <c r="G39" s="399"/>
      <c r="H39" s="400"/>
    </row>
    <row r="40" spans="1:8" x14ac:dyDescent="0.35">
      <c r="A40" s="160">
        <v>22</v>
      </c>
      <c r="B40" s="97" t="s">
        <v>133</v>
      </c>
      <c r="C40" s="142">
        <v>0</v>
      </c>
      <c r="D40" s="143">
        <v>0</v>
      </c>
      <c r="E40" s="195">
        <f t="shared" si="3"/>
        <v>0</v>
      </c>
      <c r="F40" s="398"/>
      <c r="G40" s="399"/>
      <c r="H40" s="400"/>
    </row>
    <row r="41" spans="1:8" x14ac:dyDescent="0.35">
      <c r="A41" s="160">
        <v>23</v>
      </c>
      <c r="B41" s="97" t="s">
        <v>134</v>
      </c>
      <c r="C41" s="142">
        <v>0</v>
      </c>
      <c r="D41" s="143">
        <v>0</v>
      </c>
      <c r="E41" s="192">
        <f t="shared" si="3"/>
        <v>0</v>
      </c>
      <c r="F41" s="398"/>
      <c r="G41" s="399"/>
      <c r="H41" s="400"/>
    </row>
    <row r="42" spans="1:8" x14ac:dyDescent="0.35">
      <c r="A42" s="160">
        <v>24</v>
      </c>
      <c r="B42" s="97" t="s">
        <v>135</v>
      </c>
      <c r="C42" s="142">
        <v>0</v>
      </c>
      <c r="D42" s="143">
        <v>0</v>
      </c>
      <c r="E42" s="192">
        <f t="shared" si="3"/>
        <v>0</v>
      </c>
      <c r="F42" s="398"/>
      <c r="G42" s="399"/>
      <c r="H42" s="400"/>
    </row>
    <row r="43" spans="1:8" x14ac:dyDescent="0.35">
      <c r="A43" s="160">
        <v>25</v>
      </c>
      <c r="B43" s="97" t="s">
        <v>136</v>
      </c>
      <c r="C43" s="142">
        <v>0</v>
      </c>
      <c r="D43" s="143">
        <v>0</v>
      </c>
      <c r="E43" s="192">
        <f t="shared" si="3"/>
        <v>0</v>
      </c>
      <c r="F43" s="398"/>
      <c r="G43" s="399"/>
      <c r="H43" s="400"/>
    </row>
    <row r="44" spans="1:8" ht="15" thickBot="1" x14ac:dyDescent="0.4">
      <c r="A44" s="175">
        <v>26</v>
      </c>
      <c r="B44" s="158" t="s">
        <v>137</v>
      </c>
      <c r="C44" s="167">
        <v>0</v>
      </c>
      <c r="D44" s="168">
        <v>0</v>
      </c>
      <c r="E44" s="177">
        <f t="shared" si="3"/>
        <v>0</v>
      </c>
      <c r="F44" s="401"/>
      <c r="G44" s="402"/>
      <c r="H44" s="403"/>
    </row>
    <row r="45" spans="1:8" ht="15" thickBot="1" x14ac:dyDescent="0.4">
      <c r="A45" s="178"/>
      <c r="B45" s="173" t="s">
        <v>178</v>
      </c>
      <c r="C45" s="174">
        <f>SUM(C38:C44)</f>
        <v>0</v>
      </c>
      <c r="D45" s="174">
        <f>SUM(D38:D44)</f>
        <v>0</v>
      </c>
      <c r="E45" s="174">
        <f>SUM(E38:E44)</f>
        <v>0</v>
      </c>
      <c r="F45" s="404"/>
      <c r="G45" s="405"/>
      <c r="H45" s="406"/>
    </row>
    <row r="46" spans="1:8" ht="15" thickBot="1" x14ac:dyDescent="0.4">
      <c r="A46" s="178"/>
      <c r="B46" s="198" t="s">
        <v>170</v>
      </c>
      <c r="C46" s="174">
        <f>C20+C29+C36+C45</f>
        <v>0</v>
      </c>
      <c r="D46" s="174">
        <f>D20+D29+D36+D45</f>
        <v>0</v>
      </c>
      <c r="E46" s="197">
        <f>E20+E29+E36+E45</f>
        <v>0</v>
      </c>
      <c r="F46" s="404"/>
      <c r="G46" s="405"/>
      <c r="H46" s="406"/>
    </row>
    <row r="47" spans="1:8" ht="15" thickBot="1" x14ac:dyDescent="0.4">
      <c r="A47" s="163"/>
      <c r="B47" s="199" t="s">
        <v>143</v>
      </c>
      <c r="C47" s="165" t="s">
        <v>114</v>
      </c>
      <c r="D47" s="165" t="s">
        <v>113</v>
      </c>
      <c r="E47" s="166" t="s">
        <v>93</v>
      </c>
      <c r="F47" s="389"/>
      <c r="G47" s="390"/>
      <c r="H47" s="391"/>
    </row>
    <row r="48" spans="1:8" x14ac:dyDescent="0.35">
      <c r="A48" s="159">
        <v>27</v>
      </c>
      <c r="B48" s="97" t="s">
        <v>131</v>
      </c>
      <c r="C48" s="142">
        <v>0</v>
      </c>
      <c r="D48" s="143">
        <v>0</v>
      </c>
      <c r="E48" s="131">
        <f t="shared" ref="E48:E54" si="4">C48+D48</f>
        <v>0</v>
      </c>
      <c r="F48" s="395"/>
      <c r="G48" s="396"/>
      <c r="H48" s="397"/>
    </row>
    <row r="49" spans="1:8" x14ac:dyDescent="0.35">
      <c r="A49" s="160">
        <v>28</v>
      </c>
      <c r="B49" s="97" t="s">
        <v>132</v>
      </c>
      <c r="C49" s="142">
        <v>0</v>
      </c>
      <c r="D49" s="143">
        <v>0</v>
      </c>
      <c r="E49" s="131">
        <f t="shared" si="4"/>
        <v>0</v>
      </c>
      <c r="F49" s="398"/>
      <c r="G49" s="399"/>
      <c r="H49" s="400"/>
    </row>
    <row r="50" spans="1:8" x14ac:dyDescent="0.35">
      <c r="A50" s="160">
        <v>29</v>
      </c>
      <c r="B50" s="97" t="s">
        <v>133</v>
      </c>
      <c r="C50" s="142">
        <v>0</v>
      </c>
      <c r="D50" s="143">
        <v>0</v>
      </c>
      <c r="E50" s="131">
        <f t="shared" si="4"/>
        <v>0</v>
      </c>
      <c r="F50" s="398"/>
      <c r="G50" s="399"/>
      <c r="H50" s="400"/>
    </row>
    <row r="51" spans="1:8" x14ac:dyDescent="0.35">
      <c r="A51" s="160">
        <v>30</v>
      </c>
      <c r="B51" s="97" t="s">
        <v>134</v>
      </c>
      <c r="C51" s="142">
        <v>0</v>
      </c>
      <c r="D51" s="143">
        <v>0</v>
      </c>
      <c r="E51" s="131">
        <f t="shared" si="4"/>
        <v>0</v>
      </c>
      <c r="F51" s="398"/>
      <c r="G51" s="399"/>
      <c r="H51" s="400"/>
    </row>
    <row r="52" spans="1:8" x14ac:dyDescent="0.35">
      <c r="A52" s="160">
        <v>31</v>
      </c>
      <c r="B52" s="97" t="s">
        <v>135</v>
      </c>
      <c r="C52" s="142">
        <v>0</v>
      </c>
      <c r="D52" s="143">
        <v>0</v>
      </c>
      <c r="E52" s="131">
        <f t="shared" si="4"/>
        <v>0</v>
      </c>
      <c r="F52" s="398"/>
      <c r="G52" s="399"/>
      <c r="H52" s="400"/>
    </row>
    <row r="53" spans="1:8" x14ac:dyDescent="0.35">
      <c r="A53" s="160">
        <v>32</v>
      </c>
      <c r="B53" s="97" t="s">
        <v>136</v>
      </c>
      <c r="C53" s="142">
        <v>0</v>
      </c>
      <c r="D53" s="143">
        <v>0</v>
      </c>
      <c r="E53" s="131">
        <f t="shared" si="4"/>
        <v>0</v>
      </c>
      <c r="F53" s="398"/>
      <c r="G53" s="399"/>
      <c r="H53" s="400"/>
    </row>
    <row r="54" spans="1:8" ht="15" thickBot="1" x14ac:dyDescent="0.4">
      <c r="A54" s="175">
        <v>33</v>
      </c>
      <c r="B54" s="158" t="s">
        <v>137</v>
      </c>
      <c r="C54" s="167">
        <v>0</v>
      </c>
      <c r="D54" s="168">
        <v>0</v>
      </c>
      <c r="E54" s="171">
        <f t="shared" si="4"/>
        <v>0</v>
      </c>
      <c r="F54" s="401"/>
      <c r="G54" s="402"/>
      <c r="H54" s="403"/>
    </row>
    <row r="55" spans="1:8" ht="15" thickBot="1" x14ac:dyDescent="0.4">
      <c r="A55" s="172"/>
      <c r="B55" s="173" t="s">
        <v>144</v>
      </c>
      <c r="C55" s="174">
        <f>SUM(C48:C54)</f>
        <v>0</v>
      </c>
      <c r="D55" s="174">
        <f>SUM(D48:D54)</f>
        <v>0</v>
      </c>
      <c r="E55" s="174">
        <f>SUM(E48:E54)</f>
        <v>0</v>
      </c>
      <c r="F55" s="404"/>
      <c r="G55" s="405"/>
      <c r="H55" s="406"/>
    </row>
  </sheetData>
  <mergeCells count="55">
    <mergeCell ref="F54:H54"/>
    <mergeCell ref="F55:H55"/>
    <mergeCell ref="F46:H46"/>
    <mergeCell ref="F49:H49"/>
    <mergeCell ref="F50:H50"/>
    <mergeCell ref="F51:H51"/>
    <mergeCell ref="F52:H52"/>
    <mergeCell ref="F53:H53"/>
    <mergeCell ref="F43:H43"/>
    <mergeCell ref="F44:H44"/>
    <mergeCell ref="F45:H45"/>
    <mergeCell ref="F47:H47"/>
    <mergeCell ref="F48:H48"/>
    <mergeCell ref="F38:H38"/>
    <mergeCell ref="F39:H39"/>
    <mergeCell ref="F40:H40"/>
    <mergeCell ref="F41:H41"/>
    <mergeCell ref="F42:H42"/>
    <mergeCell ref="F33:H33"/>
    <mergeCell ref="F34:H34"/>
    <mergeCell ref="F35:H35"/>
    <mergeCell ref="F36:H36"/>
    <mergeCell ref="F37:H37"/>
    <mergeCell ref="F27:H27"/>
    <mergeCell ref="F28:H28"/>
    <mergeCell ref="F29:H29"/>
    <mergeCell ref="F30:H30"/>
    <mergeCell ref="F32:H32"/>
    <mergeCell ref="F31:H31"/>
    <mergeCell ref="F22:H22"/>
    <mergeCell ref="F23:H23"/>
    <mergeCell ref="F24:H24"/>
    <mergeCell ref="F25:H25"/>
    <mergeCell ref="F26:H26"/>
    <mergeCell ref="F17:H17"/>
    <mergeCell ref="F18:H18"/>
    <mergeCell ref="F19:H19"/>
    <mergeCell ref="F20:H20"/>
    <mergeCell ref="F21:H21"/>
    <mergeCell ref="F12:H12"/>
    <mergeCell ref="F13:H13"/>
    <mergeCell ref="F14:H14"/>
    <mergeCell ref="F15:H15"/>
    <mergeCell ref="F16:H16"/>
    <mergeCell ref="C5:D5"/>
    <mergeCell ref="E5:H5"/>
    <mergeCell ref="C6:D6"/>
    <mergeCell ref="E6:H6"/>
    <mergeCell ref="A11:H11"/>
    <mergeCell ref="C2:D2"/>
    <mergeCell ref="E2:H2"/>
    <mergeCell ref="C3:D3"/>
    <mergeCell ref="E3:H3"/>
    <mergeCell ref="C4:D4"/>
    <mergeCell ref="E4:H4"/>
  </mergeCells>
  <pageMargins left="0.7" right="0.7" top="0.75" bottom="0.75" header="0.3" footer="0.3"/>
  <pageSetup orientation="portrait" horizontalDpi="1200" verticalDpi="1200" r:id="rId1"/>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9"/>
  <sheetViews>
    <sheetView showGridLines="0" zoomScale="90" zoomScaleNormal="90" workbookViewId="0">
      <selection activeCell="A2" sqref="A2"/>
    </sheetView>
  </sheetViews>
  <sheetFormatPr defaultRowHeight="14.5" x14ac:dyDescent="0.35"/>
  <cols>
    <col min="1" max="1" width="26.453125" customWidth="1"/>
    <col min="2" max="2" width="28.7265625" customWidth="1"/>
    <col min="3" max="6" width="20.54296875" customWidth="1"/>
    <col min="7" max="8" width="14.453125" customWidth="1"/>
  </cols>
  <sheetData>
    <row r="2" spans="1:8" ht="13.5" customHeight="1" x14ac:dyDescent="0.35">
      <c r="A2" s="93" t="s">
        <v>63</v>
      </c>
      <c r="B2" s="126">
        <f>'Annual MLR NE'!B3</f>
        <v>0</v>
      </c>
      <c r="C2" s="353" t="s">
        <v>64</v>
      </c>
      <c r="D2" s="353"/>
      <c r="E2" s="354" t="s">
        <v>152</v>
      </c>
      <c r="F2" s="354"/>
      <c r="G2" s="354"/>
      <c r="H2" s="354"/>
    </row>
    <row r="3" spans="1:8" ht="13.5" customHeight="1" x14ac:dyDescent="0.35">
      <c r="A3" s="93" t="s">
        <v>65</v>
      </c>
      <c r="B3" s="126">
        <f>'Annual MLR NE'!B4</f>
        <v>0</v>
      </c>
      <c r="C3" s="355" t="s">
        <v>66</v>
      </c>
      <c r="D3" s="355"/>
      <c r="E3" s="356">
        <f>'Annual MLR NE'!F2</f>
        <v>45839</v>
      </c>
      <c r="F3" s="357"/>
      <c r="G3" s="357"/>
      <c r="H3" s="357"/>
    </row>
    <row r="4" spans="1:8" ht="13.5" customHeight="1" x14ac:dyDescent="0.35">
      <c r="A4" s="93" t="s">
        <v>67</v>
      </c>
      <c r="B4" s="126">
        <f>'Annual MLR NE'!B5</f>
        <v>0</v>
      </c>
      <c r="C4" s="355" t="s">
        <v>68</v>
      </c>
      <c r="D4" s="355"/>
      <c r="E4" s="358" t="s">
        <v>69</v>
      </c>
      <c r="F4" s="358"/>
      <c r="G4" s="358"/>
      <c r="H4" s="358"/>
    </row>
    <row r="5" spans="1:8" ht="13.5" customHeight="1" x14ac:dyDescent="0.35">
      <c r="A5" s="93" t="s">
        <v>70</v>
      </c>
      <c r="B5" s="127">
        <f>'Annual MLR NE'!B6</f>
        <v>45474</v>
      </c>
      <c r="C5" s="355" t="s">
        <v>71</v>
      </c>
      <c r="D5" s="355"/>
      <c r="E5" s="358" t="s">
        <v>183</v>
      </c>
      <c r="F5" s="358"/>
      <c r="G5" s="358"/>
      <c r="H5" s="358"/>
    </row>
    <row r="6" spans="1:8" ht="13.5" customHeight="1" x14ac:dyDescent="0.35">
      <c r="A6" s="93" t="s">
        <v>72</v>
      </c>
      <c r="B6" s="127">
        <f>'Annual MLR NE'!B7</f>
        <v>45838</v>
      </c>
      <c r="C6" s="355" t="s">
        <v>8</v>
      </c>
      <c r="D6" s="355"/>
      <c r="E6" s="358" t="s">
        <v>184</v>
      </c>
      <c r="F6" s="358"/>
      <c r="G6" s="358"/>
      <c r="H6" s="358"/>
    </row>
    <row r="10" spans="1:8" ht="15" thickBot="1" x14ac:dyDescent="0.4"/>
    <row r="11" spans="1:8" ht="15" thickBot="1" x14ac:dyDescent="0.4">
      <c r="A11" s="389" t="s">
        <v>160</v>
      </c>
      <c r="B11" s="390"/>
      <c r="C11" s="390"/>
      <c r="D11" s="390"/>
      <c r="E11" s="390"/>
      <c r="F11" s="390"/>
      <c r="G11" s="390"/>
      <c r="H11" s="391"/>
    </row>
    <row r="12" spans="1:8" ht="26.5" thickBot="1" x14ac:dyDescent="0.4">
      <c r="A12" s="163" t="s">
        <v>91</v>
      </c>
      <c r="B12" s="179" t="s">
        <v>154</v>
      </c>
      <c r="C12" s="163" t="s">
        <v>114</v>
      </c>
      <c r="D12" s="163" t="s">
        <v>113</v>
      </c>
      <c r="E12" s="163" t="s">
        <v>93</v>
      </c>
      <c r="F12" s="407" t="s">
        <v>157</v>
      </c>
      <c r="G12" s="408"/>
      <c r="H12" s="409"/>
    </row>
    <row r="13" spans="1:8" x14ac:dyDescent="0.35">
      <c r="A13" s="96">
        <v>1</v>
      </c>
      <c r="B13" s="97" t="s">
        <v>131</v>
      </c>
      <c r="C13" s="142">
        <v>0</v>
      </c>
      <c r="D13" s="143">
        <v>0</v>
      </c>
      <c r="E13" s="131">
        <f>C13+D13</f>
        <v>0</v>
      </c>
      <c r="F13" s="369"/>
      <c r="G13" s="369"/>
      <c r="H13" s="410"/>
    </row>
    <row r="14" spans="1:8" x14ac:dyDescent="0.35">
      <c r="A14" s="96">
        <v>2</v>
      </c>
      <c r="B14" s="97" t="s">
        <v>132</v>
      </c>
      <c r="C14" s="142">
        <v>0</v>
      </c>
      <c r="D14" s="143">
        <v>0</v>
      </c>
      <c r="E14" s="131">
        <f t="shared" ref="E14:E19" si="0">C14+D14</f>
        <v>0</v>
      </c>
      <c r="F14" s="369"/>
      <c r="G14" s="369"/>
      <c r="H14" s="410"/>
    </row>
    <row r="15" spans="1:8" x14ac:dyDescent="0.35">
      <c r="A15" s="96">
        <v>3</v>
      </c>
      <c r="B15" s="97" t="s">
        <v>133</v>
      </c>
      <c r="C15" s="142">
        <v>0</v>
      </c>
      <c r="D15" s="143">
        <v>0</v>
      </c>
      <c r="E15" s="131">
        <f t="shared" si="0"/>
        <v>0</v>
      </c>
      <c r="F15" s="369"/>
      <c r="G15" s="369"/>
      <c r="H15" s="410"/>
    </row>
    <row r="16" spans="1:8" x14ac:dyDescent="0.35">
      <c r="A16" s="96">
        <v>4</v>
      </c>
      <c r="B16" s="97" t="s">
        <v>134</v>
      </c>
      <c r="C16" s="142">
        <v>0</v>
      </c>
      <c r="D16" s="143">
        <v>0</v>
      </c>
      <c r="E16" s="131">
        <f t="shared" si="0"/>
        <v>0</v>
      </c>
      <c r="F16" s="369"/>
      <c r="G16" s="369"/>
      <c r="H16" s="410"/>
    </row>
    <row r="17" spans="1:8" x14ac:dyDescent="0.35">
      <c r="A17" s="96">
        <v>5</v>
      </c>
      <c r="B17" s="97" t="s">
        <v>135</v>
      </c>
      <c r="C17" s="142">
        <v>0</v>
      </c>
      <c r="D17" s="143">
        <v>0</v>
      </c>
      <c r="E17" s="131">
        <f t="shared" si="0"/>
        <v>0</v>
      </c>
      <c r="F17" s="369"/>
      <c r="G17" s="369"/>
      <c r="H17" s="410"/>
    </row>
    <row r="18" spans="1:8" x14ac:dyDescent="0.35">
      <c r="A18" s="96">
        <v>6</v>
      </c>
      <c r="B18" s="97" t="s">
        <v>136</v>
      </c>
      <c r="C18" s="142">
        <v>0</v>
      </c>
      <c r="D18" s="143">
        <v>0</v>
      </c>
      <c r="E18" s="131">
        <f t="shared" si="0"/>
        <v>0</v>
      </c>
      <c r="F18" s="369"/>
      <c r="G18" s="369"/>
      <c r="H18" s="410"/>
    </row>
    <row r="19" spans="1:8" x14ac:dyDescent="0.35">
      <c r="A19" s="96">
        <v>7</v>
      </c>
      <c r="B19" s="100" t="s">
        <v>137</v>
      </c>
      <c r="C19" s="142">
        <v>0</v>
      </c>
      <c r="D19" s="143">
        <v>0</v>
      </c>
      <c r="E19" s="131">
        <f t="shared" si="0"/>
        <v>0</v>
      </c>
      <c r="F19" s="369"/>
      <c r="G19" s="369"/>
      <c r="H19" s="410"/>
    </row>
    <row r="20" spans="1:8" ht="15" thickBot="1" x14ac:dyDescent="0.4">
      <c r="A20" s="169"/>
      <c r="B20" s="170" t="s">
        <v>162</v>
      </c>
      <c r="C20" s="129">
        <f>SUM(C13:C19)</f>
        <v>0</v>
      </c>
      <c r="D20" s="129">
        <f>SUM(D13:D19)</f>
        <v>0</v>
      </c>
      <c r="E20" s="129">
        <f>SUM(E13:E19)</f>
        <v>0</v>
      </c>
      <c r="F20" s="411"/>
      <c r="G20" s="411"/>
      <c r="H20" s="412"/>
    </row>
    <row r="21" spans="1:8" ht="26.5" thickBot="1" x14ac:dyDescent="0.4">
      <c r="A21" s="163"/>
      <c r="B21" s="179" t="s">
        <v>153</v>
      </c>
      <c r="C21" s="163" t="s">
        <v>114</v>
      </c>
      <c r="D21" s="163" t="s">
        <v>113</v>
      </c>
      <c r="E21" s="163" t="s">
        <v>93</v>
      </c>
      <c r="F21" s="407"/>
      <c r="G21" s="408"/>
      <c r="H21" s="409"/>
    </row>
    <row r="22" spans="1:8" x14ac:dyDescent="0.35">
      <c r="A22" s="96">
        <v>1</v>
      </c>
      <c r="B22" s="97" t="s">
        <v>131</v>
      </c>
      <c r="C22" s="142">
        <v>0</v>
      </c>
      <c r="D22" s="143">
        <v>0</v>
      </c>
      <c r="E22" s="131">
        <f>C22+D22</f>
        <v>0</v>
      </c>
      <c r="F22" s="369"/>
      <c r="G22" s="369"/>
      <c r="H22" s="410"/>
    </row>
    <row r="23" spans="1:8" x14ac:dyDescent="0.35">
      <c r="A23" s="96">
        <v>2</v>
      </c>
      <c r="B23" s="97" t="s">
        <v>132</v>
      </c>
      <c r="C23" s="142">
        <v>0</v>
      </c>
      <c r="D23" s="143">
        <v>0</v>
      </c>
      <c r="E23" s="131">
        <f t="shared" ref="E23:E28" si="1">C23+D23</f>
        <v>0</v>
      </c>
      <c r="F23" s="369"/>
      <c r="G23" s="369"/>
      <c r="H23" s="410"/>
    </row>
    <row r="24" spans="1:8" x14ac:dyDescent="0.35">
      <c r="A24" s="96">
        <v>3</v>
      </c>
      <c r="B24" s="97" t="s">
        <v>133</v>
      </c>
      <c r="C24" s="142">
        <v>0</v>
      </c>
      <c r="D24" s="143">
        <v>0</v>
      </c>
      <c r="E24" s="131">
        <f t="shared" si="1"/>
        <v>0</v>
      </c>
      <c r="F24" s="369"/>
      <c r="G24" s="369"/>
      <c r="H24" s="410"/>
    </row>
    <row r="25" spans="1:8" x14ac:dyDescent="0.35">
      <c r="A25" s="96">
        <v>4</v>
      </c>
      <c r="B25" s="97" t="s">
        <v>134</v>
      </c>
      <c r="C25" s="142">
        <v>0</v>
      </c>
      <c r="D25" s="143">
        <v>0</v>
      </c>
      <c r="E25" s="131">
        <f t="shared" si="1"/>
        <v>0</v>
      </c>
      <c r="F25" s="369"/>
      <c r="G25" s="369"/>
      <c r="H25" s="410"/>
    </row>
    <row r="26" spans="1:8" x14ac:dyDescent="0.35">
      <c r="A26" s="96">
        <v>5</v>
      </c>
      <c r="B26" s="97" t="s">
        <v>135</v>
      </c>
      <c r="C26" s="142">
        <v>0</v>
      </c>
      <c r="D26" s="143">
        <v>0</v>
      </c>
      <c r="E26" s="131">
        <f t="shared" si="1"/>
        <v>0</v>
      </c>
      <c r="F26" s="369"/>
      <c r="G26" s="369"/>
      <c r="H26" s="410"/>
    </row>
    <row r="27" spans="1:8" x14ac:dyDescent="0.35">
      <c r="A27" s="96">
        <v>6</v>
      </c>
      <c r="B27" s="97" t="s">
        <v>136</v>
      </c>
      <c r="C27" s="142">
        <v>0</v>
      </c>
      <c r="D27" s="143">
        <v>0</v>
      </c>
      <c r="E27" s="131">
        <f t="shared" si="1"/>
        <v>0</v>
      </c>
      <c r="F27" s="369"/>
      <c r="G27" s="369"/>
      <c r="H27" s="410"/>
    </row>
    <row r="28" spans="1:8" x14ac:dyDescent="0.35">
      <c r="A28" s="96">
        <v>7</v>
      </c>
      <c r="B28" s="100" t="s">
        <v>137</v>
      </c>
      <c r="C28" s="142">
        <v>0</v>
      </c>
      <c r="D28" s="143">
        <v>0</v>
      </c>
      <c r="E28" s="131">
        <f t="shared" si="1"/>
        <v>0</v>
      </c>
      <c r="F28" s="369"/>
      <c r="G28" s="369"/>
      <c r="H28" s="410"/>
    </row>
    <row r="29" spans="1:8" ht="15" customHeight="1" thickBot="1" x14ac:dyDescent="0.4">
      <c r="A29" s="169"/>
      <c r="B29" s="170" t="s">
        <v>163</v>
      </c>
      <c r="C29" s="129">
        <f>SUM(C22:C28)</f>
        <v>0</v>
      </c>
      <c r="D29" s="129">
        <f>SUM(D22:D28)</f>
        <v>0</v>
      </c>
      <c r="E29" s="129">
        <f>SUM(E22:E28)</f>
        <v>0</v>
      </c>
      <c r="F29" s="411"/>
      <c r="G29" s="411"/>
      <c r="H29" s="412"/>
    </row>
    <row r="30" spans="1:8" ht="26.5" thickBot="1" x14ac:dyDescent="0.4">
      <c r="A30" s="163"/>
      <c r="B30" s="179" t="s">
        <v>155</v>
      </c>
      <c r="C30" s="163" t="s">
        <v>114</v>
      </c>
      <c r="D30" s="163" t="s">
        <v>113</v>
      </c>
      <c r="E30" s="163" t="s">
        <v>93</v>
      </c>
      <c r="F30" s="407"/>
      <c r="G30" s="408"/>
      <c r="H30" s="409"/>
    </row>
    <row r="31" spans="1:8" x14ac:dyDescent="0.35">
      <c r="A31" s="96">
        <v>1</v>
      </c>
      <c r="B31" s="97" t="s">
        <v>131</v>
      </c>
      <c r="C31" s="142">
        <v>0</v>
      </c>
      <c r="D31" s="143">
        <v>0</v>
      </c>
      <c r="E31" s="131">
        <f>C31+D31</f>
        <v>0</v>
      </c>
      <c r="F31" s="369"/>
      <c r="G31" s="369"/>
      <c r="H31" s="410"/>
    </row>
    <row r="32" spans="1:8" x14ac:dyDescent="0.35">
      <c r="A32" s="96">
        <v>2</v>
      </c>
      <c r="B32" s="97" t="s">
        <v>132</v>
      </c>
      <c r="C32" s="142">
        <v>0</v>
      </c>
      <c r="D32" s="143">
        <v>0</v>
      </c>
      <c r="E32" s="131">
        <f t="shared" ref="E32:E37" si="2">C32+D32</f>
        <v>0</v>
      </c>
      <c r="F32" s="369"/>
      <c r="G32" s="369"/>
      <c r="H32" s="410"/>
    </row>
    <row r="33" spans="1:8" x14ac:dyDescent="0.35">
      <c r="A33" s="96">
        <v>3</v>
      </c>
      <c r="B33" s="97" t="s">
        <v>133</v>
      </c>
      <c r="C33" s="142">
        <v>0</v>
      </c>
      <c r="D33" s="143">
        <v>0</v>
      </c>
      <c r="E33" s="131">
        <f t="shared" si="2"/>
        <v>0</v>
      </c>
      <c r="F33" s="369"/>
      <c r="G33" s="369"/>
      <c r="H33" s="410"/>
    </row>
    <row r="34" spans="1:8" x14ac:dyDescent="0.35">
      <c r="A34" s="96">
        <v>4</v>
      </c>
      <c r="B34" s="97" t="s">
        <v>134</v>
      </c>
      <c r="C34" s="142">
        <v>0</v>
      </c>
      <c r="D34" s="143">
        <v>0</v>
      </c>
      <c r="E34" s="131">
        <f t="shared" si="2"/>
        <v>0</v>
      </c>
      <c r="F34" s="369"/>
      <c r="G34" s="369"/>
      <c r="H34" s="410"/>
    </row>
    <row r="35" spans="1:8" x14ac:dyDescent="0.35">
      <c r="A35" s="96">
        <v>5</v>
      </c>
      <c r="B35" s="97" t="s">
        <v>135</v>
      </c>
      <c r="C35" s="142">
        <v>0</v>
      </c>
      <c r="D35" s="143">
        <v>0</v>
      </c>
      <c r="E35" s="131">
        <f t="shared" si="2"/>
        <v>0</v>
      </c>
      <c r="F35" s="369"/>
      <c r="G35" s="369"/>
      <c r="H35" s="410"/>
    </row>
    <row r="36" spans="1:8" x14ac:dyDescent="0.35">
      <c r="A36" s="96">
        <v>6</v>
      </c>
      <c r="B36" s="97" t="s">
        <v>136</v>
      </c>
      <c r="C36" s="142">
        <v>0</v>
      </c>
      <c r="D36" s="143">
        <v>0</v>
      </c>
      <c r="E36" s="131">
        <f t="shared" si="2"/>
        <v>0</v>
      </c>
      <c r="F36" s="369"/>
      <c r="G36" s="369"/>
      <c r="H36" s="410"/>
    </row>
    <row r="37" spans="1:8" x14ac:dyDescent="0.35">
      <c r="A37" s="96">
        <v>7</v>
      </c>
      <c r="B37" s="100" t="s">
        <v>137</v>
      </c>
      <c r="C37" s="142">
        <v>0</v>
      </c>
      <c r="D37" s="143">
        <v>0</v>
      </c>
      <c r="E37" s="131">
        <f t="shared" si="2"/>
        <v>0</v>
      </c>
      <c r="F37" s="369"/>
      <c r="G37" s="369"/>
      <c r="H37" s="410"/>
    </row>
    <row r="38" spans="1:8" ht="15" thickBot="1" x14ac:dyDescent="0.4">
      <c r="A38" s="169"/>
      <c r="B38" s="170" t="s">
        <v>164</v>
      </c>
      <c r="C38" s="129">
        <f>SUM(C31:C37)</f>
        <v>0</v>
      </c>
      <c r="D38" s="129">
        <f>SUM(D31:D37)</f>
        <v>0</v>
      </c>
      <c r="E38" s="129">
        <f>SUM(E31:E37)</f>
        <v>0</v>
      </c>
      <c r="F38" s="411"/>
      <c r="G38" s="411"/>
      <c r="H38" s="412"/>
    </row>
    <row r="39" spans="1:8" ht="15" thickBot="1" x14ac:dyDescent="0.4">
      <c r="A39" s="172"/>
      <c r="B39" s="173" t="s">
        <v>165</v>
      </c>
      <c r="C39" s="174">
        <f>C20</f>
        <v>0</v>
      </c>
      <c r="D39" s="174">
        <f>D20</f>
        <v>0</v>
      </c>
      <c r="E39" s="174">
        <f>E20</f>
        <v>0</v>
      </c>
      <c r="F39" s="411"/>
      <c r="G39" s="411"/>
      <c r="H39" s="412"/>
    </row>
  </sheetData>
  <mergeCells count="39">
    <mergeCell ref="F39:H39"/>
    <mergeCell ref="F30:H30"/>
    <mergeCell ref="F31:H31"/>
    <mergeCell ref="F32:H32"/>
    <mergeCell ref="F33:H33"/>
    <mergeCell ref="F34:H34"/>
    <mergeCell ref="F35:H35"/>
    <mergeCell ref="F28:H28"/>
    <mergeCell ref="F36:H36"/>
    <mergeCell ref="F37:H37"/>
    <mergeCell ref="F38:H38"/>
    <mergeCell ref="F29:H29"/>
    <mergeCell ref="F17:H17"/>
    <mergeCell ref="F18:H18"/>
    <mergeCell ref="F19:H19"/>
    <mergeCell ref="F13:H13"/>
    <mergeCell ref="F27:H27"/>
    <mergeCell ref="F24:H24"/>
    <mergeCell ref="F25:H25"/>
    <mergeCell ref="F26:H26"/>
    <mergeCell ref="F20:H20"/>
    <mergeCell ref="F21:H21"/>
    <mergeCell ref="F22:H22"/>
    <mergeCell ref="F23:H23"/>
    <mergeCell ref="F14:H14"/>
    <mergeCell ref="F15:H15"/>
    <mergeCell ref="F16:H16"/>
    <mergeCell ref="C5:D5"/>
    <mergeCell ref="E5:H5"/>
    <mergeCell ref="C6:D6"/>
    <mergeCell ref="E6:H6"/>
    <mergeCell ref="F12:H12"/>
    <mergeCell ref="A11:H11"/>
    <mergeCell ref="C2:D2"/>
    <mergeCell ref="E2:H2"/>
    <mergeCell ref="C3:D3"/>
    <mergeCell ref="E3:H3"/>
    <mergeCell ref="C4:D4"/>
    <mergeCell ref="E4:H4"/>
  </mergeCells>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showGridLines="0" zoomScale="90" zoomScaleNormal="90" workbookViewId="0">
      <selection activeCell="C37" sqref="C37"/>
    </sheetView>
  </sheetViews>
  <sheetFormatPr defaultColWidth="9.1796875" defaultRowHeight="11.5" x14ac:dyDescent="0.25"/>
  <cols>
    <col min="1" max="1" width="27.81640625" style="277" customWidth="1"/>
    <col min="2" max="2" width="47.7265625" style="70" customWidth="1"/>
    <col min="3" max="3" width="22.7265625" style="69" customWidth="1"/>
    <col min="4" max="7" width="22.7265625" style="70" customWidth="1"/>
    <col min="8" max="8" width="30.81640625" style="62" customWidth="1"/>
    <col min="9" max="9" width="27.1796875" style="62" customWidth="1"/>
    <col min="10" max="10" width="13.453125" style="62" bestFit="1" customWidth="1"/>
    <col min="11" max="11" width="89.7265625" style="62" customWidth="1"/>
    <col min="12" max="16384" width="9.1796875" style="62"/>
  </cols>
  <sheetData>
    <row r="1" spans="1:11" s="55" customFormat="1" ht="15" customHeight="1" x14ac:dyDescent="0.35">
      <c r="A1" s="219"/>
      <c r="B1" s="53"/>
      <c r="C1" s="54"/>
      <c r="D1" s="54"/>
      <c r="E1" s="54"/>
      <c r="F1" s="54"/>
      <c r="G1" s="54"/>
      <c r="H1" s="62"/>
    </row>
    <row r="2" spans="1:11" s="57" customFormat="1" ht="12.75" customHeight="1" x14ac:dyDescent="0.3">
      <c r="A2" s="93" t="s">
        <v>63</v>
      </c>
      <c r="B2" s="126">
        <f>'Annual MLR NE'!B3</f>
        <v>0</v>
      </c>
      <c r="C2" s="353" t="s">
        <v>64</v>
      </c>
      <c r="D2" s="353"/>
      <c r="E2" s="354" t="s">
        <v>186</v>
      </c>
      <c r="F2" s="354"/>
      <c r="G2" s="354"/>
      <c r="H2" s="354"/>
      <c r="I2" s="56"/>
    </row>
    <row r="3" spans="1:11" s="57" customFormat="1" ht="13" x14ac:dyDescent="0.3">
      <c r="A3" s="93" t="s">
        <v>65</v>
      </c>
      <c r="B3" s="126">
        <f>'Annual MLR NE'!B4</f>
        <v>0</v>
      </c>
      <c r="C3" s="355" t="s">
        <v>66</v>
      </c>
      <c r="D3" s="355"/>
      <c r="E3" s="356">
        <f>'Annual MLR NE'!F2</f>
        <v>45839</v>
      </c>
      <c r="F3" s="357"/>
      <c r="G3" s="357"/>
      <c r="H3" s="357"/>
      <c r="I3" s="58"/>
    </row>
    <row r="4" spans="1:11" s="57" customFormat="1" ht="13" x14ac:dyDescent="0.3">
      <c r="A4" s="93" t="s">
        <v>67</v>
      </c>
      <c r="B4" s="126">
        <f>'Annual MLR NE'!B5</f>
        <v>0</v>
      </c>
      <c r="C4" s="355" t="s">
        <v>68</v>
      </c>
      <c r="D4" s="355"/>
      <c r="E4" s="358" t="s">
        <v>69</v>
      </c>
      <c r="F4" s="358"/>
      <c r="G4" s="358"/>
      <c r="H4" s="358"/>
      <c r="I4" s="58"/>
    </row>
    <row r="5" spans="1:11" s="59" customFormat="1" ht="14.5" x14ac:dyDescent="0.35">
      <c r="A5" s="93" t="s">
        <v>70</v>
      </c>
      <c r="B5" s="127">
        <f>'Annual MLR NE'!B6</f>
        <v>45474</v>
      </c>
      <c r="C5" s="355" t="s">
        <v>71</v>
      </c>
      <c r="D5" s="355"/>
      <c r="E5" s="358" t="s">
        <v>187</v>
      </c>
      <c r="F5" s="358"/>
      <c r="G5" s="358"/>
      <c r="H5" s="358"/>
      <c r="I5"/>
    </row>
    <row r="6" spans="1:11" s="59" customFormat="1" ht="14.5" x14ac:dyDescent="0.35">
      <c r="A6" s="93" t="s">
        <v>72</v>
      </c>
      <c r="B6" s="127">
        <f>'Annual MLR NE'!B7</f>
        <v>45838</v>
      </c>
      <c r="C6" s="355" t="s">
        <v>8</v>
      </c>
      <c r="D6" s="355"/>
      <c r="E6" s="358" t="s">
        <v>184</v>
      </c>
      <c r="F6" s="358"/>
      <c r="G6" s="358"/>
      <c r="H6" s="358"/>
      <c r="I6"/>
    </row>
    <row r="7" spans="1:11" ht="12.5" x14ac:dyDescent="0.25">
      <c r="A7" s="60"/>
      <c r="B7" s="54"/>
      <c r="C7" s="54"/>
      <c r="D7" s="54"/>
      <c r="E7" s="61"/>
      <c r="F7" s="61"/>
      <c r="G7" s="61"/>
      <c r="H7" s="61"/>
    </row>
    <row r="8" spans="1:11" ht="13" x14ac:dyDescent="0.25">
      <c r="A8" s="63" t="s">
        <v>188</v>
      </c>
      <c r="B8" s="64"/>
      <c r="C8" s="65"/>
      <c r="D8" s="65"/>
      <c r="E8" s="61"/>
      <c r="F8" s="61"/>
      <c r="G8" s="61"/>
      <c r="H8" s="61"/>
    </row>
    <row r="9" spans="1:11" ht="13" x14ac:dyDescent="0.25">
      <c r="A9" s="220" t="s">
        <v>73</v>
      </c>
      <c r="B9" s="64"/>
      <c r="C9" s="65"/>
      <c r="D9" s="65"/>
      <c r="E9" s="61"/>
      <c r="F9" s="61"/>
      <c r="G9" s="61"/>
      <c r="H9" s="61"/>
    </row>
    <row r="10" spans="1:11" ht="13.5" thickBot="1" x14ac:dyDescent="0.3">
      <c r="A10" s="66"/>
      <c r="B10" s="67"/>
      <c r="C10" s="60"/>
      <c r="D10" s="60"/>
      <c r="E10" s="61"/>
      <c r="F10" s="61"/>
      <c r="G10" s="61"/>
      <c r="H10" s="61"/>
    </row>
    <row r="11" spans="1:11" x14ac:dyDescent="0.25">
      <c r="A11" s="221"/>
      <c r="B11" s="278" t="s">
        <v>189</v>
      </c>
      <c r="C11" s="222"/>
      <c r="D11" s="222"/>
      <c r="E11" s="222"/>
      <c r="F11" s="222"/>
      <c r="G11" s="222"/>
      <c r="H11" s="222"/>
      <c r="I11" s="413" t="s">
        <v>190</v>
      </c>
      <c r="J11" s="413" t="s">
        <v>191</v>
      </c>
      <c r="K11" s="424" t="s">
        <v>192</v>
      </c>
    </row>
    <row r="12" spans="1:11" x14ac:dyDescent="0.25">
      <c r="A12" s="223" t="s">
        <v>193</v>
      </c>
      <c r="B12" s="224" t="s">
        <v>194</v>
      </c>
      <c r="C12" s="225" t="s">
        <v>195</v>
      </c>
      <c r="D12" s="225" t="s">
        <v>196</v>
      </c>
      <c r="E12" s="225" t="s">
        <v>197</v>
      </c>
      <c r="F12" s="225" t="s">
        <v>198</v>
      </c>
      <c r="G12" s="225" t="s">
        <v>199</v>
      </c>
      <c r="H12" s="225" t="s">
        <v>200</v>
      </c>
      <c r="I12" s="414"/>
      <c r="J12" s="414"/>
      <c r="K12" s="425"/>
    </row>
    <row r="13" spans="1:11" ht="13" x14ac:dyDescent="0.25">
      <c r="A13" s="226">
        <v>1</v>
      </c>
      <c r="B13" s="68" t="s">
        <v>201</v>
      </c>
      <c r="C13" s="227">
        <f>'Annual MLR NE'!C77</f>
        <v>0</v>
      </c>
      <c r="D13" s="227">
        <f>'Annual MLR Exp'!C77</f>
        <v>0</v>
      </c>
      <c r="E13" s="227">
        <f>C13+D13</f>
        <v>0</v>
      </c>
      <c r="F13" s="228">
        <v>0</v>
      </c>
      <c r="G13" s="227">
        <f>E13+F13</f>
        <v>0</v>
      </c>
      <c r="H13" s="228">
        <v>0</v>
      </c>
      <c r="I13" s="227" t="str">
        <f>IF(H13=0,"N/A",G13-H13)</f>
        <v>N/A</v>
      </c>
      <c r="J13" s="229" t="str">
        <f>IF(H13=0,"N/A",G13/H13-1)</f>
        <v>N/A</v>
      </c>
      <c r="K13" s="230"/>
    </row>
    <row r="14" spans="1:11" x14ac:dyDescent="0.25">
      <c r="A14" s="231"/>
      <c r="B14" s="224"/>
      <c r="C14" s="232"/>
      <c r="D14" s="232"/>
      <c r="E14" s="232"/>
      <c r="F14" s="233"/>
      <c r="G14" s="233"/>
      <c r="H14" s="234"/>
      <c r="I14" s="234"/>
      <c r="J14" s="235"/>
      <c r="K14" s="236"/>
    </row>
    <row r="15" spans="1:11" ht="13" x14ac:dyDescent="0.25">
      <c r="A15" s="226">
        <v>2</v>
      </c>
      <c r="B15" s="68" t="s">
        <v>202</v>
      </c>
      <c r="C15" s="237">
        <f>'Annual MLR NE'!D50</f>
        <v>0</v>
      </c>
      <c r="D15" s="237">
        <f>'Annual MLR Exp'!D50</f>
        <v>0</v>
      </c>
      <c r="E15" s="238">
        <f>C15+D15</f>
        <v>0</v>
      </c>
      <c r="F15" s="239">
        <v>0</v>
      </c>
      <c r="G15" s="238">
        <f>E15+F15</f>
        <v>0</v>
      </c>
      <c r="H15" s="240">
        <v>0</v>
      </c>
      <c r="I15" s="238">
        <f>G15-H15</f>
        <v>0</v>
      </c>
      <c r="J15" s="229" t="str">
        <f>IF(H15=0,"N/A",G15/H15-1)</f>
        <v>N/A</v>
      </c>
      <c r="K15" s="230"/>
    </row>
    <row r="16" spans="1:11" ht="13" x14ac:dyDescent="0.25">
      <c r="A16" s="241"/>
      <c r="B16" s="242"/>
      <c r="C16" s="243"/>
      <c r="D16" s="243"/>
      <c r="E16" s="243"/>
      <c r="F16" s="244"/>
      <c r="G16" s="244"/>
      <c r="H16" s="244"/>
      <c r="I16" s="244"/>
      <c r="J16" s="245"/>
      <c r="K16" s="246"/>
    </row>
    <row r="17" spans="1:11" ht="13" x14ac:dyDescent="0.25">
      <c r="A17" s="226">
        <v>3</v>
      </c>
      <c r="B17" s="68" t="s">
        <v>203</v>
      </c>
      <c r="C17" s="237">
        <f>'Annual MLR NE'!D54+'Annual MLR NE'!D55</f>
        <v>0</v>
      </c>
      <c r="D17" s="237">
        <f>'Annual MLR Exp'!D54+'Annual MLR Exp'!D55</f>
        <v>0</v>
      </c>
      <c r="E17" s="238">
        <f>C17+D17</f>
        <v>0</v>
      </c>
      <c r="F17" s="239">
        <v>0</v>
      </c>
      <c r="G17" s="238">
        <f>E17+F17</f>
        <v>0</v>
      </c>
      <c r="H17" s="240">
        <v>0</v>
      </c>
      <c r="I17" s="238">
        <f>G17-H17</f>
        <v>0</v>
      </c>
      <c r="J17" s="229" t="str">
        <f>IF(H17=0,"N/A",G17/H17-1)</f>
        <v>N/A</v>
      </c>
      <c r="K17" s="230"/>
    </row>
    <row r="18" spans="1:11" ht="13" x14ac:dyDescent="0.25">
      <c r="A18" s="241"/>
      <c r="B18" s="242"/>
      <c r="C18" s="243"/>
      <c r="D18" s="243"/>
      <c r="E18" s="243"/>
      <c r="F18" s="244"/>
      <c r="G18" s="244"/>
      <c r="H18" s="244"/>
      <c r="I18" s="244"/>
      <c r="J18" s="245"/>
      <c r="K18" s="246"/>
    </row>
    <row r="19" spans="1:11" ht="13" x14ac:dyDescent="0.25">
      <c r="A19" s="226">
        <v>4</v>
      </c>
      <c r="B19" s="68" t="s">
        <v>204</v>
      </c>
      <c r="C19" s="237">
        <f>'Annual MLR NE'!D30</f>
        <v>0</v>
      </c>
      <c r="D19" s="237">
        <f>'Annual MLR Exp'!D30</f>
        <v>0</v>
      </c>
      <c r="E19" s="238">
        <f>C19+D19</f>
        <v>0</v>
      </c>
      <c r="F19" s="239">
        <v>0</v>
      </c>
      <c r="G19" s="238">
        <f>E19+F19</f>
        <v>0</v>
      </c>
      <c r="H19" s="239">
        <v>0</v>
      </c>
      <c r="I19" s="238">
        <f>G19-H19</f>
        <v>0</v>
      </c>
      <c r="J19" s="229" t="str">
        <f>IF(H19=0,"N/A",G19/H19-1)</f>
        <v>N/A</v>
      </c>
      <c r="K19" s="230"/>
    </row>
    <row r="20" spans="1:11" ht="13" x14ac:dyDescent="0.25">
      <c r="A20" s="241"/>
      <c r="B20" s="242"/>
      <c r="C20" s="243"/>
      <c r="D20" s="243"/>
      <c r="E20" s="243"/>
      <c r="F20" s="244"/>
      <c r="G20" s="244"/>
      <c r="H20" s="244"/>
      <c r="I20" s="244"/>
      <c r="J20" s="245"/>
      <c r="K20" s="246"/>
    </row>
    <row r="21" spans="1:11" ht="13" x14ac:dyDescent="0.25">
      <c r="A21" s="226">
        <v>5</v>
      </c>
      <c r="B21" s="68" t="s">
        <v>205</v>
      </c>
      <c r="C21" s="237">
        <f>'Annual MLR NE'!D32-'Annual MLR NE'!D33</f>
        <v>0</v>
      </c>
      <c r="D21" s="237">
        <f>'Annual MLR Exp'!D32-'Annual MLR Exp'!D33</f>
        <v>0</v>
      </c>
      <c r="E21" s="238">
        <f>C21+D21</f>
        <v>0</v>
      </c>
      <c r="F21" s="239">
        <v>0</v>
      </c>
      <c r="G21" s="238">
        <f>E21+F21</f>
        <v>0</v>
      </c>
      <c r="H21" s="239">
        <v>0</v>
      </c>
      <c r="I21" s="238">
        <f>G21-H21</f>
        <v>0</v>
      </c>
      <c r="J21" s="229" t="str">
        <f>IF(H21=0,"N/A",G21/H21-1)</f>
        <v>N/A</v>
      </c>
      <c r="K21" s="230"/>
    </row>
    <row r="22" spans="1:11" ht="13" x14ac:dyDescent="0.25">
      <c r="A22" s="241"/>
      <c r="B22" s="242"/>
      <c r="C22" s="243"/>
      <c r="D22" s="243"/>
      <c r="E22" s="243"/>
      <c r="F22" s="244"/>
      <c r="G22" s="244"/>
      <c r="H22" s="244"/>
      <c r="I22" s="244"/>
      <c r="J22" s="245"/>
      <c r="K22" s="246"/>
    </row>
    <row r="23" spans="1:11" ht="13" x14ac:dyDescent="0.25">
      <c r="A23" s="226">
        <v>6</v>
      </c>
      <c r="B23" s="68" t="s">
        <v>206</v>
      </c>
      <c r="C23" s="237">
        <f>'Annual MLR NE'!D35-'Annual MLR NE'!D36</f>
        <v>0</v>
      </c>
      <c r="D23" s="237">
        <f>'Annual MLR Exp'!D35-'Annual MLR Exp'!D36</f>
        <v>0</v>
      </c>
      <c r="E23" s="238">
        <f>C23+D23</f>
        <v>0</v>
      </c>
      <c r="F23" s="239">
        <v>0</v>
      </c>
      <c r="G23" s="238">
        <f>E23+F23</f>
        <v>0</v>
      </c>
      <c r="H23" s="239">
        <v>0</v>
      </c>
      <c r="I23" s="238">
        <f>G23-H23</f>
        <v>0</v>
      </c>
      <c r="J23" s="229" t="str">
        <f>IF(H23=0,"N/A",G23/H23-1)</f>
        <v>N/A</v>
      </c>
      <c r="K23" s="230"/>
    </row>
    <row r="24" spans="1:11" ht="13" x14ac:dyDescent="0.25">
      <c r="A24" s="241"/>
      <c r="B24" s="242"/>
      <c r="C24" s="243"/>
      <c r="D24" s="243"/>
      <c r="E24" s="243"/>
      <c r="F24" s="244"/>
      <c r="G24" s="244"/>
      <c r="H24" s="244"/>
      <c r="I24" s="244"/>
      <c r="J24" s="245"/>
      <c r="K24" s="246"/>
    </row>
    <row r="25" spans="1:11" ht="26" x14ac:dyDescent="0.25">
      <c r="A25" s="226">
        <v>7</v>
      </c>
      <c r="B25" s="68" t="s">
        <v>207</v>
      </c>
      <c r="C25" s="237">
        <f>'Annual MLR NE'!D46</f>
        <v>0</v>
      </c>
      <c r="D25" s="237">
        <f>'Annual MLR Exp'!D46</f>
        <v>0</v>
      </c>
      <c r="E25" s="238">
        <f>C25+D25</f>
        <v>0</v>
      </c>
      <c r="F25" s="239">
        <v>0</v>
      </c>
      <c r="G25" s="238">
        <f>E25+F25</f>
        <v>0</v>
      </c>
      <c r="H25" s="239">
        <v>0</v>
      </c>
      <c r="I25" s="238">
        <f>G25-H25</f>
        <v>0</v>
      </c>
      <c r="J25" s="229" t="str">
        <f>IF(H25=0,"N/A",G25/H25-1)</f>
        <v>N/A</v>
      </c>
      <c r="K25" s="230"/>
    </row>
    <row r="26" spans="1:11" ht="13.5" thickBot="1" x14ac:dyDescent="0.3">
      <c r="A26" s="217"/>
      <c r="B26" s="247"/>
      <c r="C26" s="247"/>
      <c r="D26" s="247"/>
      <c r="E26" s="247"/>
      <c r="F26" s="248"/>
      <c r="G26" s="248"/>
      <c r="H26" s="248"/>
      <c r="I26" s="248"/>
      <c r="J26" s="249"/>
      <c r="K26" s="218"/>
    </row>
    <row r="27" spans="1:11" x14ac:dyDescent="0.25">
      <c r="A27" s="250"/>
      <c r="B27" s="251"/>
    </row>
    <row r="28" spans="1:11" x14ac:dyDescent="0.25">
      <c r="A28" s="426"/>
      <c r="B28" s="426"/>
      <c r="C28" s="252"/>
      <c r="D28" s="253"/>
      <c r="E28" s="253"/>
      <c r="F28" s="253"/>
      <c r="G28" s="253"/>
    </row>
    <row r="29" spans="1:11" ht="12" thickBot="1" x14ac:dyDescent="0.3">
      <c r="A29" s="279"/>
      <c r="B29" s="254"/>
      <c r="C29" s="252"/>
      <c r="D29" s="253"/>
      <c r="E29" s="253"/>
      <c r="F29" s="253"/>
      <c r="G29" s="253"/>
    </row>
    <row r="30" spans="1:11" x14ac:dyDescent="0.25">
      <c r="A30" s="255" t="s">
        <v>208</v>
      </c>
      <c r="B30" s="222"/>
      <c r="C30" s="222"/>
      <c r="D30" s="222"/>
      <c r="E30" s="222"/>
      <c r="F30" s="222"/>
      <c r="G30" s="222"/>
      <c r="H30" s="257"/>
      <c r="I30" s="427" t="s">
        <v>190</v>
      </c>
      <c r="J30" s="429" t="s">
        <v>209</v>
      </c>
      <c r="K30" s="431" t="s">
        <v>192</v>
      </c>
    </row>
    <row r="31" spans="1:11" x14ac:dyDescent="0.25">
      <c r="A31" s="281"/>
      <c r="B31" s="258"/>
      <c r="C31" s="225" t="s">
        <v>195</v>
      </c>
      <c r="D31" s="225" t="s">
        <v>196</v>
      </c>
      <c r="E31" s="225" t="s">
        <v>197</v>
      </c>
      <c r="F31" s="225" t="s">
        <v>198</v>
      </c>
      <c r="G31" s="225" t="s">
        <v>199</v>
      </c>
      <c r="H31" s="259" t="s">
        <v>200</v>
      </c>
      <c r="I31" s="428"/>
      <c r="J31" s="430"/>
      <c r="K31" s="432"/>
    </row>
    <row r="32" spans="1:11" ht="12.5" x14ac:dyDescent="0.25">
      <c r="A32" s="260" t="s">
        <v>210</v>
      </c>
      <c r="B32" s="261"/>
      <c r="C32" s="262">
        <v>0</v>
      </c>
      <c r="D32" s="262">
        <v>0</v>
      </c>
      <c r="E32" s="238">
        <f>C32+D32</f>
        <v>0</v>
      </c>
      <c r="F32" s="240">
        <v>0</v>
      </c>
      <c r="G32" s="238">
        <f>E32+F32</f>
        <v>0</v>
      </c>
      <c r="H32" s="263">
        <v>0</v>
      </c>
      <c r="I32" s="238">
        <f t="shared" ref="I32:I35" si="0">G32-H32</f>
        <v>0</v>
      </c>
      <c r="J32" s="264" t="str">
        <f>IF(H32=0,"N/A",G32/H32-1)</f>
        <v>N/A</v>
      </c>
      <c r="K32" s="265"/>
    </row>
    <row r="33" spans="1:11" ht="12.5" x14ac:dyDescent="0.25">
      <c r="A33" s="266" t="s">
        <v>211</v>
      </c>
      <c r="B33" s="261"/>
      <c r="C33" s="262">
        <v>0</v>
      </c>
      <c r="D33" s="262">
        <v>0</v>
      </c>
      <c r="E33" s="238">
        <f t="shared" ref="E33:E35" si="1">C33+D33</f>
        <v>0</v>
      </c>
      <c r="F33" s="240">
        <v>0</v>
      </c>
      <c r="G33" s="238">
        <f t="shared" ref="G33" si="2">E33+F33</f>
        <v>0</v>
      </c>
      <c r="H33" s="263">
        <v>0</v>
      </c>
      <c r="I33" s="238">
        <f t="shared" si="0"/>
        <v>0</v>
      </c>
      <c r="J33" s="264" t="str">
        <f t="shared" ref="J33:J36" si="3">IF(H33=0,"N/A",G33/H33-1)</f>
        <v>N/A</v>
      </c>
      <c r="K33" s="265"/>
    </row>
    <row r="34" spans="1:11" ht="12.5" x14ac:dyDescent="0.25">
      <c r="A34" s="266" t="s">
        <v>212</v>
      </c>
      <c r="B34" s="267"/>
      <c r="C34" s="262">
        <v>0</v>
      </c>
      <c r="D34" s="262">
        <v>0</v>
      </c>
      <c r="E34" s="238">
        <f t="shared" si="1"/>
        <v>0</v>
      </c>
      <c r="F34" s="240">
        <v>0</v>
      </c>
      <c r="G34" s="238">
        <f>E34+F34</f>
        <v>0</v>
      </c>
      <c r="H34" s="263">
        <v>0</v>
      </c>
      <c r="I34" s="238">
        <f t="shared" si="0"/>
        <v>0</v>
      </c>
      <c r="J34" s="264" t="str">
        <f t="shared" si="3"/>
        <v>N/A</v>
      </c>
      <c r="K34" s="265"/>
    </row>
    <row r="35" spans="1:11" ht="12.5" x14ac:dyDescent="0.25">
      <c r="A35" s="266" t="s">
        <v>213</v>
      </c>
      <c r="B35" s="261"/>
      <c r="C35" s="268">
        <v>0</v>
      </c>
      <c r="D35" s="268">
        <v>0</v>
      </c>
      <c r="E35" s="238">
        <f t="shared" si="1"/>
        <v>0</v>
      </c>
      <c r="F35" s="240">
        <v>0</v>
      </c>
      <c r="G35" s="238">
        <f>E35+F35</f>
        <v>0</v>
      </c>
      <c r="H35" s="269">
        <v>0</v>
      </c>
      <c r="I35" s="238">
        <f t="shared" si="0"/>
        <v>0</v>
      </c>
      <c r="J35" s="264" t="str">
        <f t="shared" si="3"/>
        <v>N/A</v>
      </c>
      <c r="K35" s="265"/>
    </row>
    <row r="36" spans="1:11" ht="12.5" x14ac:dyDescent="0.25">
      <c r="A36" s="266" t="s">
        <v>199</v>
      </c>
      <c r="B36" s="261"/>
      <c r="C36" s="194">
        <f t="shared" ref="C36:H36" si="4">SUM(C32:C35)</f>
        <v>0</v>
      </c>
      <c r="D36" s="194">
        <f t="shared" si="4"/>
        <v>0</v>
      </c>
      <c r="E36" s="194">
        <f t="shared" si="4"/>
        <v>0</v>
      </c>
      <c r="F36" s="194">
        <f t="shared" si="4"/>
        <v>0</v>
      </c>
      <c r="G36" s="194">
        <f t="shared" si="4"/>
        <v>0</v>
      </c>
      <c r="H36" s="194">
        <f t="shared" si="4"/>
        <v>0</v>
      </c>
      <c r="I36" s="194">
        <f t="shared" ref="I36" si="5">SUM(I32:I35)</f>
        <v>0</v>
      </c>
      <c r="J36" s="280" t="str">
        <f t="shared" si="3"/>
        <v>N/A</v>
      </c>
      <c r="K36" s="282"/>
    </row>
    <row r="37" spans="1:11" ht="13" thickBot="1" x14ac:dyDescent="0.3">
      <c r="A37" s="283" t="s">
        <v>220</v>
      </c>
      <c r="B37" s="287"/>
      <c r="C37" s="292" t="str">
        <f>+IF(ROUND(C19-C36,-2)=0," ","Does NOT Reconcile")</f>
        <v xml:space="preserve"> </v>
      </c>
      <c r="D37" s="292" t="str">
        <f t="shared" ref="D37:H37" si="6">+IF(ROUND(D19-D36,-2)=0," ","Does NOT Reconcile")</f>
        <v xml:space="preserve"> </v>
      </c>
      <c r="E37" s="292" t="str">
        <f t="shared" si="6"/>
        <v xml:space="preserve"> </v>
      </c>
      <c r="F37" s="292" t="str">
        <f t="shared" si="6"/>
        <v xml:space="preserve"> </v>
      </c>
      <c r="G37" s="292" t="str">
        <f t="shared" si="6"/>
        <v xml:space="preserve"> </v>
      </c>
      <c r="H37" s="292" t="str">
        <f t="shared" si="6"/>
        <v xml:space="preserve"> </v>
      </c>
      <c r="I37" s="284"/>
      <c r="J37" s="285"/>
      <c r="K37" s="286"/>
    </row>
    <row r="38" spans="1:11" ht="12" thickBot="1" x14ac:dyDescent="0.3">
      <c r="A38" s="250"/>
      <c r="B38" s="251"/>
    </row>
    <row r="39" spans="1:11" x14ac:dyDescent="0.25">
      <c r="A39" s="255" t="s">
        <v>214</v>
      </c>
      <c r="B39" s="256"/>
      <c r="C39" s="222"/>
      <c r="D39" s="222"/>
      <c r="E39" s="222"/>
      <c r="F39" s="222"/>
      <c r="G39" s="222"/>
      <c r="H39" s="288"/>
      <c r="I39" s="427" t="s">
        <v>190</v>
      </c>
      <c r="J39" s="429" t="s">
        <v>209</v>
      </c>
      <c r="K39" s="431" t="s">
        <v>192</v>
      </c>
    </row>
    <row r="40" spans="1:11" x14ac:dyDescent="0.25">
      <c r="A40" s="281"/>
      <c r="B40" s="258"/>
      <c r="C40" s="225" t="s">
        <v>195</v>
      </c>
      <c r="D40" s="225" t="s">
        <v>196</v>
      </c>
      <c r="E40" s="225" t="s">
        <v>197</v>
      </c>
      <c r="F40" s="225" t="s">
        <v>198</v>
      </c>
      <c r="G40" s="225" t="s">
        <v>199</v>
      </c>
      <c r="H40" s="289" t="s">
        <v>200</v>
      </c>
      <c r="I40" s="428"/>
      <c r="J40" s="430"/>
      <c r="K40" s="432"/>
    </row>
    <row r="41" spans="1:11" ht="12.5" x14ac:dyDescent="0.25">
      <c r="A41" s="260" t="s">
        <v>215</v>
      </c>
      <c r="B41" s="261"/>
      <c r="C41" s="262">
        <v>0</v>
      </c>
      <c r="D41" s="262">
        <v>0</v>
      </c>
      <c r="E41" s="238">
        <f t="shared" ref="E41:E43" si="7">C41+D41</f>
        <v>0</v>
      </c>
      <c r="F41" s="262">
        <v>0</v>
      </c>
      <c r="G41" s="238">
        <f t="shared" ref="G41:G43" si="8">E41+F41</f>
        <v>0</v>
      </c>
      <c r="H41" s="262">
        <v>0</v>
      </c>
      <c r="I41" s="238">
        <f t="shared" ref="I41:I43" si="9">G41-H41</f>
        <v>0</v>
      </c>
      <c r="J41" s="264" t="str">
        <f>IF(H41=0,"N/A",G41/H41-1)</f>
        <v>N/A</v>
      </c>
      <c r="K41" s="270"/>
    </row>
    <row r="42" spans="1:11" ht="12.5" x14ac:dyDescent="0.25">
      <c r="A42" s="266" t="s">
        <v>216</v>
      </c>
      <c r="B42" s="267"/>
      <c r="C42" s="262">
        <v>0</v>
      </c>
      <c r="D42" s="262">
        <v>0</v>
      </c>
      <c r="E42" s="238">
        <f t="shared" si="7"/>
        <v>0</v>
      </c>
      <c r="F42" s="262">
        <v>0</v>
      </c>
      <c r="G42" s="238">
        <f t="shared" si="8"/>
        <v>0</v>
      </c>
      <c r="H42" s="263">
        <v>0</v>
      </c>
      <c r="I42" s="238">
        <f t="shared" si="9"/>
        <v>0</v>
      </c>
      <c r="J42" s="264" t="str">
        <f t="shared" ref="J42:J44" si="10">IF(H42=0,"N/A",G42/H42-1)</f>
        <v>N/A</v>
      </c>
      <c r="K42" s="270"/>
    </row>
    <row r="43" spans="1:11" ht="12.5" x14ac:dyDescent="0.25">
      <c r="A43" s="266" t="s">
        <v>217</v>
      </c>
      <c r="B43" s="261"/>
      <c r="C43" s="262">
        <v>0</v>
      </c>
      <c r="D43" s="262">
        <v>0</v>
      </c>
      <c r="E43" s="238">
        <f t="shared" si="7"/>
        <v>0</v>
      </c>
      <c r="F43" s="262">
        <v>0</v>
      </c>
      <c r="G43" s="238">
        <f t="shared" si="8"/>
        <v>0</v>
      </c>
      <c r="H43" s="263">
        <v>0</v>
      </c>
      <c r="I43" s="238">
        <f t="shared" si="9"/>
        <v>0</v>
      </c>
      <c r="J43" s="264" t="str">
        <f t="shared" si="10"/>
        <v>N/A</v>
      </c>
      <c r="K43" s="270"/>
    </row>
    <row r="44" spans="1:11" ht="13" x14ac:dyDescent="0.25">
      <c r="A44" s="266" t="s">
        <v>199</v>
      </c>
      <c r="B44" s="261"/>
      <c r="C44" s="194">
        <f t="shared" ref="C44:I44" si="11">SUM(C41:C43)</f>
        <v>0</v>
      </c>
      <c r="D44" s="194">
        <f t="shared" si="11"/>
        <v>0</v>
      </c>
      <c r="E44" s="194">
        <f t="shared" si="11"/>
        <v>0</v>
      </c>
      <c r="F44" s="194">
        <f t="shared" si="11"/>
        <v>0</v>
      </c>
      <c r="G44" s="194">
        <f t="shared" si="11"/>
        <v>0</v>
      </c>
      <c r="H44" s="194">
        <f t="shared" si="11"/>
        <v>0</v>
      </c>
      <c r="I44" s="290">
        <f t="shared" si="11"/>
        <v>0</v>
      </c>
      <c r="J44" s="280" t="str">
        <f t="shared" si="10"/>
        <v>N/A</v>
      </c>
      <c r="K44" s="291"/>
    </row>
    <row r="45" spans="1:11" ht="13" thickBot="1" x14ac:dyDescent="0.3">
      <c r="A45" s="283" t="s">
        <v>220</v>
      </c>
      <c r="B45" s="287"/>
      <c r="C45" s="292" t="str">
        <f>+IF(ROUND(C25-C44,-2)=0," ","Does NOT Reconcile")</f>
        <v xml:space="preserve"> </v>
      </c>
      <c r="D45" s="292" t="str">
        <f t="shared" ref="D45:H45" si="12">+IF(ROUND(D25-D44,-2)=0," ","Does NOT Reconcile")</f>
        <v xml:space="preserve"> </v>
      </c>
      <c r="E45" s="292" t="str">
        <f t="shared" si="12"/>
        <v xml:space="preserve"> </v>
      </c>
      <c r="F45" s="292" t="str">
        <f t="shared" si="12"/>
        <v xml:space="preserve"> </v>
      </c>
      <c r="G45" s="292" t="str">
        <f t="shared" si="12"/>
        <v xml:space="preserve"> </v>
      </c>
      <c r="H45" s="292" t="str">
        <f t="shared" si="12"/>
        <v xml:space="preserve"> </v>
      </c>
      <c r="I45" s="284"/>
      <c r="J45" s="285"/>
      <c r="K45" s="286"/>
    </row>
    <row r="46" spans="1:11" x14ac:dyDescent="0.25">
      <c r="A46" s="250"/>
      <c r="B46" s="251"/>
    </row>
    <row r="47" spans="1:11" x14ac:dyDescent="0.25">
      <c r="A47" s="250"/>
      <c r="B47" s="251"/>
    </row>
    <row r="48" spans="1:11" ht="12.5" thickBot="1" x14ac:dyDescent="0.35">
      <c r="A48" s="271" t="s">
        <v>218</v>
      </c>
      <c r="B48" s="251"/>
    </row>
    <row r="49" spans="1:7" ht="12" thickBot="1" x14ac:dyDescent="0.3">
      <c r="A49" s="272" t="s">
        <v>219</v>
      </c>
      <c r="B49" s="273"/>
      <c r="C49" s="273"/>
      <c r="D49" s="273"/>
      <c r="E49" s="273"/>
      <c r="F49" s="274"/>
      <c r="G49" s="275"/>
    </row>
    <row r="50" spans="1:7" x14ac:dyDescent="0.25">
      <c r="A50" s="415"/>
      <c r="B50" s="416"/>
      <c r="C50" s="416"/>
      <c r="D50" s="416"/>
      <c r="E50" s="416"/>
      <c r="F50" s="417"/>
      <c r="G50" s="276"/>
    </row>
    <row r="51" spans="1:7" x14ac:dyDescent="0.25">
      <c r="A51" s="418"/>
      <c r="B51" s="419"/>
      <c r="C51" s="419"/>
      <c r="D51" s="419"/>
      <c r="E51" s="419"/>
      <c r="F51" s="420"/>
      <c r="G51" s="276"/>
    </row>
    <row r="52" spans="1:7" x14ac:dyDescent="0.25">
      <c r="A52" s="418"/>
      <c r="B52" s="419"/>
      <c r="C52" s="419"/>
      <c r="D52" s="419"/>
      <c r="E52" s="419"/>
      <c r="F52" s="420"/>
      <c r="G52" s="276"/>
    </row>
    <row r="53" spans="1:7" x14ac:dyDescent="0.25">
      <c r="A53" s="418"/>
      <c r="B53" s="419"/>
      <c r="C53" s="419"/>
      <c r="D53" s="419"/>
      <c r="E53" s="419"/>
      <c r="F53" s="420"/>
      <c r="G53" s="276"/>
    </row>
    <row r="54" spans="1:7" ht="12" thickBot="1" x14ac:dyDescent="0.3">
      <c r="A54" s="421"/>
      <c r="B54" s="422"/>
      <c r="C54" s="422"/>
      <c r="D54" s="422"/>
      <c r="E54" s="422"/>
      <c r="F54" s="423"/>
      <c r="G54" s="276"/>
    </row>
  </sheetData>
  <sheetProtection formatCells="0" formatRows="0"/>
  <mergeCells count="21">
    <mergeCell ref="A50:F54"/>
    <mergeCell ref="K11:K12"/>
    <mergeCell ref="A28:B28"/>
    <mergeCell ref="I30:I31"/>
    <mergeCell ref="J30:J31"/>
    <mergeCell ref="K30:K31"/>
    <mergeCell ref="I39:I40"/>
    <mergeCell ref="J39:J40"/>
    <mergeCell ref="K39:K40"/>
    <mergeCell ref="J11:J12"/>
    <mergeCell ref="C5:D5"/>
    <mergeCell ref="E5:H5"/>
    <mergeCell ref="C6:D6"/>
    <mergeCell ref="E6:H6"/>
    <mergeCell ref="I11:I12"/>
    <mergeCell ref="C2:D2"/>
    <mergeCell ref="E2:H2"/>
    <mergeCell ref="C3:D3"/>
    <mergeCell ref="E3:H3"/>
    <mergeCell ref="C4:D4"/>
    <mergeCell ref="E4:H4"/>
  </mergeCells>
  <pageMargins left="0.7" right="0.7" top="0.75" bottom="0.75" header="0.3" footer="0.3"/>
  <pageSetup orientation="portrait"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zoomScaleNormal="100" workbookViewId="0">
      <selection activeCell="K7" sqref="K7"/>
    </sheetView>
  </sheetViews>
  <sheetFormatPr defaultColWidth="9.1796875" defaultRowHeight="12.5" x14ac:dyDescent="0.25"/>
  <cols>
    <col min="1" max="1" width="15" style="119" customWidth="1"/>
    <col min="2" max="2" width="17.453125" style="119" customWidth="1"/>
    <col min="3" max="3" width="56.7265625" style="119" customWidth="1"/>
    <col min="4" max="16384" width="9.1796875" style="119"/>
  </cols>
  <sheetData>
    <row r="1" spans="1:3" ht="31.5" customHeight="1" x14ac:dyDescent="0.25">
      <c r="A1" s="433" t="s">
        <v>123</v>
      </c>
      <c r="B1" s="433"/>
      <c r="C1" s="433"/>
    </row>
    <row r="3" spans="1:3" ht="15.5" x14ac:dyDescent="0.35">
      <c r="A3" s="120" t="s">
        <v>108</v>
      </c>
      <c r="B3" s="120" t="s">
        <v>109</v>
      </c>
      <c r="C3" s="121" t="s">
        <v>110</v>
      </c>
    </row>
    <row r="4" spans="1:3" ht="67.5" customHeight="1" x14ac:dyDescent="0.25">
      <c r="A4" s="434"/>
      <c r="B4" s="122"/>
      <c r="C4" s="437" t="s">
        <v>177</v>
      </c>
    </row>
    <row r="5" spans="1:3" ht="67.5" customHeight="1" x14ac:dyDescent="0.25">
      <c r="A5" s="435"/>
      <c r="B5" s="122"/>
      <c r="C5" s="438"/>
    </row>
    <row r="6" spans="1:3" ht="67.5" customHeight="1" x14ac:dyDescent="0.25">
      <c r="A6" s="435"/>
      <c r="B6" s="122"/>
      <c r="C6" s="438"/>
    </row>
    <row r="7" spans="1:3" ht="67.5" customHeight="1" x14ac:dyDescent="0.25">
      <c r="A7" s="435"/>
      <c r="B7" s="122"/>
      <c r="C7" s="438"/>
    </row>
    <row r="8" spans="1:3" ht="67.5" customHeight="1" x14ac:dyDescent="0.25">
      <c r="A8" s="435"/>
      <c r="B8" s="122"/>
      <c r="C8" s="438"/>
    </row>
    <row r="9" spans="1:3" ht="67.5" customHeight="1" x14ac:dyDescent="0.25">
      <c r="A9" s="435"/>
      <c r="B9" s="122"/>
      <c r="C9" s="438"/>
    </row>
    <row r="10" spans="1:3" ht="67.5" customHeight="1" x14ac:dyDescent="0.25">
      <c r="A10" s="436"/>
      <c r="B10" s="122"/>
      <c r="C10" s="438"/>
    </row>
    <row r="12" spans="1:3" ht="105.75" customHeight="1" x14ac:dyDescent="0.35">
      <c r="A12" s="439" t="s">
        <v>111</v>
      </c>
      <c r="B12" s="439"/>
      <c r="C12" s="439"/>
    </row>
    <row r="13" spans="1:3" ht="13.5" x14ac:dyDescent="0.35">
      <c r="A13" s="440" t="s">
        <v>124</v>
      </c>
      <c r="B13" s="439"/>
      <c r="C13" s="439"/>
    </row>
  </sheetData>
  <mergeCells count="5">
    <mergeCell ref="A1:C1"/>
    <mergeCell ref="A4:A10"/>
    <mergeCell ref="C4:C10"/>
    <mergeCell ref="A12:C12"/>
    <mergeCell ref="A13:C13"/>
  </mergeCells>
  <pageMargins left="0.7" right="0.7" top="0.75" bottom="0.75" header="0.3" footer="0.3"/>
  <pageSetup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Annual MLR NE</vt:lpstr>
      <vt:lpstr>Annual MLR Exp</vt:lpstr>
      <vt:lpstr>Instructions</vt:lpstr>
      <vt:lpstr>Methodology Explanations</vt:lpstr>
      <vt:lpstr>PI Cost &amp; Other</vt:lpstr>
      <vt:lpstr>Incurred Claims Summary</vt:lpstr>
      <vt:lpstr>Value-Added Summary</vt:lpstr>
      <vt:lpstr>Annual Fin. Recon. Statement</vt:lpstr>
      <vt:lpstr>Attestation &amp; Related Info</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Carman</dc:creator>
  <cp:lastModifiedBy>Hexter Bennett</cp:lastModifiedBy>
  <dcterms:created xsi:type="dcterms:W3CDTF">2020-08-13T13:55:55Z</dcterms:created>
  <dcterms:modified xsi:type="dcterms:W3CDTF">2025-12-18T21:37:36Z</dcterms:modified>
</cp:coreProperties>
</file>