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share.cms.gov/center/CMCS/SDG/DDME/Shared Documents/Louisiana/Monitoring Protocol/"/>
    </mc:Choice>
  </mc:AlternateContent>
  <xr:revisionPtr revIDLastSave="0" documentId="13_ncr:1_{563E3B7A-56E6-49C2-92BE-74F3DF4F6390}" xr6:coauthVersionLast="47" xr6:coauthVersionMax="47" xr10:uidLastSave="{00000000-0000-0000-0000-000000000000}"/>
  <bookViews>
    <workbookView xWindow="-120" yWindow="-120" windowWidth="28710" windowHeight="13335" firstSheet="1" activeTab="1" xr2:uid="{00000000-000D-0000-FFFF-FFFF00000000}"/>
  </bookViews>
  <sheets>
    <sheet name="PRA disclosure statement" sheetId="23" r:id="rId1"/>
    <sheet name="SUD planned metrics" sheetId="1" r:id="rId2"/>
    <sheet name="SUD planned subpops" sheetId="10" r:id="rId3"/>
    <sheet name="SUD reporting schedule" sheetId="24" r:id="rId4"/>
    <sheet name="SUD reporting logic (NO EDIT)" sheetId="26" state="hidden" r:id="rId5"/>
  </sheets>
  <externalReferences>
    <externalReference r:id="rId6"/>
  </externalReferences>
  <definedNames>
    <definedName name="_xlnm._FilterDatabase" localSheetId="1" hidden="1">'SUD planned metrics'!$A$7:$S$7</definedName>
    <definedName name="_xlnm._FilterDatabase" localSheetId="2" hidden="1">'SUD planned subpops'!$A$8:$J$8</definedName>
    <definedName name="_xlnm._FilterDatabase" localSheetId="3" hidden="1">'SUD reporting schedule'!$A$30:$J$30</definedName>
    <definedName name="_xlnm.Print_Area" localSheetId="1">'SUD planned metrics'!$A$1:$C$3,'SUD planned metrics'!$A$5:$S$50,'SUD planned metrics'!$A$52:$C$57</definedName>
    <definedName name="_xlnm.Print_Area" localSheetId="2">'SUD planned subpops'!$A$1:$B$3,'SUD planned subpops'!$A$5:$J$16,'SUD planned subpops'!$A$17:$D$19</definedName>
    <definedName name="_xlnm.Print_Area" localSheetId="3">'SUD reporting schedule'!$A$1:$J$135</definedName>
    <definedName name="_xlnm.Print_Titles" localSheetId="1">'SUD planned metrics'!$A:$B,'SUD planned metrics'!$5:$6</definedName>
    <definedName name="_xlnm.Print_Titles" localSheetId="2">'SUD planned subpops'!$A:$A,'SUD planned subpops'!$5:$6</definedName>
    <definedName name="_xlnm.Print_Titles" localSheetId="3">'SUD reporting schedule'!$30:$30</definedName>
    <definedName name="Table1_SUD_planned_metrics">'SUD planned metrics'!$A$7:$S$51</definedName>
    <definedName name="Table2_SUD_planned_subpops">'SUD planned subpops'!$A$8:$J$16</definedName>
    <definedName name="Table3_SUD_reporting_schedule_input_table">'SUD reporting schedule'!$A$10:$B$27</definedName>
    <definedName name="Table4_SUD_reporting_schedul_demonstration">'SUD reporting schedule'!$A$30:$J$132</definedName>
    <definedName name="TitleRegion1.A10.B27.4">'SUD reporting schedule'!$A$10</definedName>
    <definedName name="TitleRegion1.A7.S51.2">'SUD planned metrics'!$A$7</definedName>
    <definedName name="TitleRegion1.A8.J16.3" localSheetId="3">'SUD planned subpops'!$A$8</definedName>
    <definedName name="TitleRegion2.A30.J132.4" localSheetId="3">'SUD reporting schedule'!$A$30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 i="1"/>
  <c r="I2" i="26" l="1"/>
  <c r="I3" i="26" s="1"/>
  <c r="I4" i="26" s="1"/>
  <c r="I5" i="26" s="1"/>
  <c r="I6" i="26" s="1"/>
  <c r="I7" i="26" s="1"/>
  <c r="I8" i="26" s="1"/>
  <c r="I9" i="26" s="1"/>
  <c r="J2" i="26"/>
  <c r="J3" i="26" s="1"/>
  <c r="J4" i="26" s="1"/>
  <c r="G2" i="26"/>
  <c r="B3" i="24" l="1"/>
  <c r="B2" i="24"/>
  <c r="M7" i="26" l="1"/>
  <c r="U5" i="26"/>
  <c r="U3" i="26"/>
  <c r="G35" i="24"/>
  <c r="E31" i="24"/>
  <c r="E2" i="26" s="1"/>
  <c r="F2" i="26" s="1"/>
  <c r="F3" i="26" s="1"/>
  <c r="D31" i="24"/>
  <c r="C2" i="26" s="1"/>
  <c r="D2" i="26" s="1"/>
  <c r="C31" i="24"/>
  <c r="B31" i="24"/>
  <c r="N7" i="26" s="1"/>
  <c r="N13" i="26" s="1"/>
  <c r="N19" i="26" s="1"/>
  <c r="N25" i="26" s="1"/>
  <c r="N31" i="26" s="1"/>
  <c r="N37" i="26" s="1"/>
  <c r="N43" i="26" s="1"/>
  <c r="N49" i="26" s="1"/>
  <c r="N55" i="26" s="1"/>
  <c r="N61" i="26" s="1"/>
  <c r="N67" i="26" s="1"/>
  <c r="N73" i="26" s="1"/>
  <c r="N79" i="26" s="1"/>
  <c r="N85" i="26" s="1"/>
  <c r="N91" i="26" s="1"/>
  <c r="N97" i="26" s="1"/>
  <c r="N103" i="26" s="1"/>
  <c r="N109" i="26" s="1"/>
  <c r="N115" i="26" s="1"/>
  <c r="N121" i="26" s="1"/>
  <c r="N127" i="26" s="1"/>
  <c r="N133" i="26" s="1"/>
  <c r="A31" i="24"/>
  <c r="A36" i="24" s="1"/>
  <c r="B3" i="10"/>
  <c r="B2" i="10"/>
  <c r="U8" i="26" l="1"/>
  <c r="O7" i="26"/>
  <c r="O13" i="26" s="1"/>
  <c r="O19" i="26" s="1"/>
  <c r="O25" i="26" s="1"/>
  <c r="O31" i="26" s="1"/>
  <c r="O37" i="26" s="1"/>
  <c r="O43" i="26" s="1"/>
  <c r="O49" i="26" s="1"/>
  <c r="O55" i="26" s="1"/>
  <c r="O61" i="26" s="1"/>
  <c r="O67" i="26" s="1"/>
  <c r="O73" i="26" s="1"/>
  <c r="O79" i="26" s="1"/>
  <c r="O85" i="26" s="1"/>
  <c r="O91" i="26" s="1"/>
  <c r="O97" i="26" s="1"/>
  <c r="O103" i="26" s="1"/>
  <c r="O109" i="26" s="1"/>
  <c r="O115" i="26" s="1"/>
  <c r="O121" i="26" s="1"/>
  <c r="O127" i="26" s="1"/>
  <c r="O133" i="26" s="1"/>
  <c r="D3" i="26"/>
  <c r="H3" i="26" s="1"/>
  <c r="B36" i="24"/>
  <c r="A41" i="24"/>
  <c r="P7" i="26"/>
  <c r="Q13" i="26" s="1"/>
  <c r="M13" i="26"/>
  <c r="U4" i="26"/>
  <c r="U6" i="26"/>
  <c r="R7" i="26"/>
  <c r="H2" i="26"/>
  <c r="U7" i="26"/>
  <c r="E36" i="24"/>
  <c r="F4" i="26"/>
  <c r="U14" i="26" l="1"/>
  <c r="P13" i="26"/>
  <c r="S13" i="26" s="1"/>
  <c r="D36" i="24"/>
  <c r="C36" i="24" s="1"/>
  <c r="D4" i="26"/>
  <c r="U9" i="26"/>
  <c r="U15" i="26" s="1"/>
  <c r="U13" i="26"/>
  <c r="M19" i="26"/>
  <c r="R13" i="26"/>
  <c r="U11" i="26"/>
  <c r="S7" i="26"/>
  <c r="A46" i="24"/>
  <c r="B41" i="24"/>
  <c r="F5" i="26"/>
  <c r="E41" i="24"/>
  <c r="U20" i="26" l="1"/>
  <c r="U21" i="26"/>
  <c r="U19" i="26"/>
  <c r="D5" i="26"/>
  <c r="D41" i="24"/>
  <c r="C41" i="24" s="1"/>
  <c r="H4" i="26"/>
  <c r="M25" i="26"/>
  <c r="P19" i="26"/>
  <c r="A51" i="24"/>
  <c r="B46" i="24"/>
  <c r="U17" i="26"/>
  <c r="V17" i="26" s="1"/>
  <c r="G39" i="24" s="1"/>
  <c r="R19" i="26"/>
  <c r="V9" i="26"/>
  <c r="G33" i="24" s="1"/>
  <c r="V11" i="26"/>
  <c r="G34" i="24" s="1"/>
  <c r="V8" i="26"/>
  <c r="G32" i="24" s="1"/>
  <c r="V13" i="26"/>
  <c r="G36" i="24" s="1"/>
  <c r="V15" i="26"/>
  <c r="G38" i="24" s="1"/>
  <c r="V14" i="26"/>
  <c r="G37" i="24" s="1"/>
  <c r="V7" i="26"/>
  <c r="G31" i="24" s="1"/>
  <c r="E46" i="24"/>
  <c r="F6" i="26"/>
  <c r="U26" i="26" l="1"/>
  <c r="U25" i="26"/>
  <c r="P25" i="26"/>
  <c r="U27" i="26"/>
  <c r="D6" i="26"/>
  <c r="D46" i="24"/>
  <c r="C46" i="24" s="1"/>
  <c r="H5" i="26"/>
  <c r="S19" i="26"/>
  <c r="U23" i="26"/>
  <c r="R25" i="26"/>
  <c r="A56" i="24"/>
  <c r="B51" i="24"/>
  <c r="M31" i="26"/>
  <c r="F7" i="26"/>
  <c r="E51" i="24"/>
  <c r="H6" i="26" l="1"/>
  <c r="D51" i="24"/>
  <c r="U32" i="26"/>
  <c r="S25" i="26"/>
  <c r="V25" i="26" s="1"/>
  <c r="G46" i="24" s="1"/>
  <c r="U33" i="26"/>
  <c r="U31" i="26"/>
  <c r="D7" i="26"/>
  <c r="C51" i="24"/>
  <c r="U29" i="26"/>
  <c r="R31" i="26"/>
  <c r="V23" i="26"/>
  <c r="G44" i="24" s="1"/>
  <c r="V20" i="26"/>
  <c r="G42" i="24" s="1"/>
  <c r="V19" i="26"/>
  <c r="G41" i="24" s="1"/>
  <c r="V21" i="26"/>
  <c r="G43" i="24" s="1"/>
  <c r="B56" i="24"/>
  <c r="A61" i="24"/>
  <c r="M37" i="26"/>
  <c r="M43" i="26" s="1"/>
  <c r="M49" i="26" s="1"/>
  <c r="P31" i="26"/>
  <c r="E56" i="24"/>
  <c r="F8" i="26"/>
  <c r="V29" i="26" l="1"/>
  <c r="G49" i="24" s="1"/>
  <c r="V27" i="26"/>
  <c r="G48" i="24" s="1"/>
  <c r="V26" i="26"/>
  <c r="G47" i="24" s="1"/>
  <c r="P49" i="26"/>
  <c r="U37" i="26"/>
  <c r="U43" i="26" s="1"/>
  <c r="U49" i="26" s="1"/>
  <c r="U39" i="26"/>
  <c r="U45" i="26" s="1"/>
  <c r="U51" i="26" s="1"/>
  <c r="P37" i="26"/>
  <c r="S37" i="26" s="1"/>
  <c r="U38" i="26"/>
  <c r="U44" i="26" s="1"/>
  <c r="U50" i="26" s="1"/>
  <c r="D56" i="24"/>
  <c r="C56" i="24" s="1"/>
  <c r="D8" i="26"/>
  <c r="H8" i="26" s="1"/>
  <c r="H7" i="26"/>
  <c r="R37" i="26"/>
  <c r="U35" i="26"/>
  <c r="P43" i="26"/>
  <c r="A66" i="24"/>
  <c r="B61" i="24"/>
  <c r="M55" i="26"/>
  <c r="U52" i="26"/>
  <c r="S31" i="26"/>
  <c r="F9" i="26"/>
  <c r="E61" i="24"/>
  <c r="S49" i="26" l="1"/>
  <c r="V52" i="26" s="1"/>
  <c r="U56" i="26"/>
  <c r="U57" i="26"/>
  <c r="U55" i="26"/>
  <c r="D61" i="24"/>
  <c r="C61" i="24" s="1"/>
  <c r="D9" i="26"/>
  <c r="M61" i="26"/>
  <c r="P61" i="26" s="1"/>
  <c r="V39" i="26"/>
  <c r="G58" i="24" s="1"/>
  <c r="V38" i="26"/>
  <c r="G57" i="24" s="1"/>
  <c r="V37" i="26"/>
  <c r="G56" i="24" s="1"/>
  <c r="B66" i="24"/>
  <c r="A71" i="24"/>
  <c r="U41" i="26"/>
  <c r="V41" i="26" s="1"/>
  <c r="G59" i="24" s="1"/>
  <c r="R43" i="26"/>
  <c r="P55" i="26"/>
  <c r="V31" i="26"/>
  <c r="G51" i="24" s="1"/>
  <c r="V35" i="26"/>
  <c r="G54" i="24" s="1"/>
  <c r="V32" i="26"/>
  <c r="G52" i="24" s="1"/>
  <c r="V33" i="26"/>
  <c r="G53" i="24" s="1"/>
  <c r="S43" i="26"/>
  <c r="F10" i="26"/>
  <c r="E66" i="24"/>
  <c r="V50" i="26" l="1"/>
  <c r="G67" i="24" s="1"/>
  <c r="V49" i="26"/>
  <c r="G66" i="24" s="1"/>
  <c r="V51" i="26"/>
  <c r="G68" i="24" s="1"/>
  <c r="U61" i="26"/>
  <c r="U63" i="26"/>
  <c r="U62" i="26"/>
  <c r="D66" i="24"/>
  <c r="C66" i="24" s="1"/>
  <c r="D10" i="26"/>
  <c r="H9" i="26"/>
  <c r="A76" i="24"/>
  <c r="B71" i="24"/>
  <c r="S61" i="26"/>
  <c r="S55" i="26"/>
  <c r="V44" i="26"/>
  <c r="G62" i="24" s="1"/>
  <c r="V43" i="26"/>
  <c r="G61" i="24" s="1"/>
  <c r="V45" i="26"/>
  <c r="G63" i="24" s="1"/>
  <c r="U47" i="26"/>
  <c r="V47" i="26" s="1"/>
  <c r="G64" i="24" s="1"/>
  <c r="R49" i="26"/>
  <c r="M67" i="26"/>
  <c r="E71" i="24"/>
  <c r="F11" i="26"/>
  <c r="U68" i="26" l="1"/>
  <c r="U69" i="26"/>
  <c r="U67" i="26"/>
  <c r="D71" i="24"/>
  <c r="C71" i="24" s="1"/>
  <c r="D11" i="26"/>
  <c r="H10" i="26"/>
  <c r="M73" i="26"/>
  <c r="P67" i="26"/>
  <c r="V57" i="26"/>
  <c r="G73" i="24" s="1"/>
  <c r="V56" i="26"/>
  <c r="G72" i="24" s="1"/>
  <c r="V55" i="26"/>
  <c r="G71" i="24" s="1"/>
  <c r="V62" i="26"/>
  <c r="G77" i="24" s="1"/>
  <c r="V61" i="26"/>
  <c r="G76" i="24" s="1"/>
  <c r="V63" i="26"/>
  <c r="G78" i="24" s="1"/>
  <c r="R55" i="26"/>
  <c r="U53" i="26"/>
  <c r="V53" i="26" s="1"/>
  <c r="G69" i="24" s="1"/>
  <c r="B76" i="24"/>
  <c r="A81" i="24"/>
  <c r="E76" i="24"/>
  <c r="F12" i="26"/>
  <c r="U73" i="26" l="1"/>
  <c r="U75" i="26"/>
  <c r="U74" i="26"/>
  <c r="D12" i="26"/>
  <c r="D76" i="24"/>
  <c r="C76" i="24" s="1"/>
  <c r="H11" i="26"/>
  <c r="A86" i="24"/>
  <c r="B81" i="24"/>
  <c r="S67" i="26"/>
  <c r="U59" i="26"/>
  <c r="V59" i="26" s="1"/>
  <c r="G74" i="24" s="1"/>
  <c r="R61" i="26"/>
  <c r="M79" i="26"/>
  <c r="P73" i="26"/>
  <c r="F13" i="26"/>
  <c r="E81" i="24"/>
  <c r="U80" i="26" l="1"/>
  <c r="U81" i="26"/>
  <c r="U79" i="26"/>
  <c r="D13" i="26"/>
  <c r="D81" i="24"/>
  <c r="C81" i="24" s="1"/>
  <c r="H12" i="26"/>
  <c r="S73" i="26"/>
  <c r="U65" i="26"/>
  <c r="V65" i="26" s="1"/>
  <c r="G79" i="24" s="1"/>
  <c r="R67" i="26"/>
  <c r="V68" i="26"/>
  <c r="G82" i="24" s="1"/>
  <c r="V69" i="26"/>
  <c r="G83" i="24" s="1"/>
  <c r="V67" i="26"/>
  <c r="G81" i="24" s="1"/>
  <c r="M85" i="26"/>
  <c r="P79" i="26"/>
  <c r="A91" i="24"/>
  <c r="B86" i="24"/>
  <c r="F14" i="26"/>
  <c r="E86" i="24"/>
  <c r="V73" i="26" l="1"/>
  <c r="G86" i="24" s="1"/>
  <c r="V74" i="26"/>
  <c r="G87" i="24" s="1"/>
  <c r="V75" i="26"/>
  <c r="G88" i="24" s="1"/>
  <c r="U85" i="26"/>
  <c r="U87" i="26"/>
  <c r="U86" i="26"/>
  <c r="D14" i="26"/>
  <c r="D86" i="24"/>
  <c r="C86" i="24" s="1"/>
  <c r="H13" i="26"/>
  <c r="U71" i="26"/>
  <c r="V71" i="26" s="1"/>
  <c r="G84" i="24" s="1"/>
  <c r="R73" i="26"/>
  <c r="S79" i="26"/>
  <c r="B91" i="24"/>
  <c r="A96" i="24"/>
  <c r="M91" i="26"/>
  <c r="P85" i="26"/>
  <c r="E91" i="24"/>
  <c r="F15" i="26"/>
  <c r="U92" i="26" l="1"/>
  <c r="U93" i="26"/>
  <c r="U91" i="26"/>
  <c r="D91" i="24"/>
  <c r="C91" i="24" s="1"/>
  <c r="D15" i="26"/>
  <c r="H14" i="26"/>
  <c r="M97" i="26"/>
  <c r="P91" i="26"/>
  <c r="V81" i="26"/>
  <c r="G93" i="24" s="1"/>
  <c r="V80" i="26"/>
  <c r="G92" i="24" s="1"/>
  <c r="V79" i="26"/>
  <c r="G91" i="24" s="1"/>
  <c r="A101" i="24"/>
  <c r="B96" i="24"/>
  <c r="R79" i="26"/>
  <c r="U77" i="26"/>
  <c r="V77" i="26" s="1"/>
  <c r="G89" i="24" s="1"/>
  <c r="S85" i="26"/>
  <c r="E96" i="24"/>
  <c r="F16" i="26"/>
  <c r="U97" i="26" l="1"/>
  <c r="U99" i="26"/>
  <c r="U98" i="26"/>
  <c r="D96" i="24"/>
  <c r="C96" i="24" s="1"/>
  <c r="D16" i="26"/>
  <c r="H15" i="26"/>
  <c r="A106" i="24"/>
  <c r="B101" i="24"/>
  <c r="V86" i="26"/>
  <c r="G97" i="24" s="1"/>
  <c r="V85" i="26"/>
  <c r="G96" i="24" s="1"/>
  <c r="V87" i="26"/>
  <c r="G98" i="24" s="1"/>
  <c r="U83" i="26"/>
  <c r="V83" i="26" s="1"/>
  <c r="G94" i="24" s="1"/>
  <c r="R85" i="26"/>
  <c r="S91" i="26"/>
  <c r="M103" i="26"/>
  <c r="P97" i="26"/>
  <c r="F17" i="26"/>
  <c r="E101" i="24"/>
  <c r="U104" i="26" l="1"/>
  <c r="U105" i="26"/>
  <c r="U103" i="26"/>
  <c r="D101" i="24"/>
  <c r="C101" i="24" s="1"/>
  <c r="D17" i="26"/>
  <c r="H16" i="26"/>
  <c r="A111" i="24"/>
  <c r="B106" i="24"/>
  <c r="U89" i="26"/>
  <c r="V89" i="26" s="1"/>
  <c r="G99" i="24" s="1"/>
  <c r="R91" i="26"/>
  <c r="S97" i="26"/>
  <c r="M109" i="26"/>
  <c r="P103" i="26"/>
  <c r="V92" i="26"/>
  <c r="G102" i="24" s="1"/>
  <c r="V93" i="26"/>
  <c r="G103" i="24" s="1"/>
  <c r="V91" i="26"/>
  <c r="G101" i="24" s="1"/>
  <c r="F18" i="26"/>
  <c r="E106" i="24"/>
  <c r="U109" i="26" l="1"/>
  <c r="U111" i="26"/>
  <c r="U110" i="26"/>
  <c r="D18" i="26"/>
  <c r="D106" i="24"/>
  <c r="C106" i="24" s="1"/>
  <c r="H17" i="26"/>
  <c r="A116" i="24"/>
  <c r="B111" i="24"/>
  <c r="M115" i="26"/>
  <c r="P109" i="26"/>
  <c r="V97" i="26"/>
  <c r="G106" i="24" s="1"/>
  <c r="V98" i="26"/>
  <c r="G107" i="24" s="1"/>
  <c r="V99" i="26"/>
  <c r="G108" i="24" s="1"/>
  <c r="S103" i="26"/>
  <c r="U95" i="26"/>
  <c r="V95" i="26" s="1"/>
  <c r="G104" i="24" s="1"/>
  <c r="R97" i="26"/>
  <c r="E111" i="24"/>
  <c r="F19" i="26"/>
  <c r="U116" i="26" l="1"/>
  <c r="U117" i="26"/>
  <c r="U115" i="26"/>
  <c r="D111" i="24"/>
  <c r="C111" i="24" s="1"/>
  <c r="D19" i="26"/>
  <c r="H18" i="26"/>
  <c r="R103" i="26"/>
  <c r="U101" i="26"/>
  <c r="V101" i="26" s="1"/>
  <c r="G109" i="24" s="1"/>
  <c r="S109" i="26"/>
  <c r="M121" i="26"/>
  <c r="P115" i="26"/>
  <c r="V103" i="26"/>
  <c r="G111" i="24" s="1"/>
  <c r="V105" i="26"/>
  <c r="G113" i="24" s="1"/>
  <c r="V104" i="26"/>
  <c r="G112" i="24" s="1"/>
  <c r="A121" i="24"/>
  <c r="B116" i="24"/>
  <c r="F20" i="26"/>
  <c r="E116" i="24"/>
  <c r="U121" i="26" l="1"/>
  <c r="U123" i="26"/>
  <c r="U122" i="26"/>
  <c r="D20" i="26"/>
  <c r="D116" i="24"/>
  <c r="C116" i="24" s="1"/>
  <c r="H19" i="26"/>
  <c r="M127" i="26"/>
  <c r="P121" i="26"/>
  <c r="V111" i="26"/>
  <c r="G118" i="24" s="1"/>
  <c r="V110" i="26"/>
  <c r="G117" i="24" s="1"/>
  <c r="V109" i="26"/>
  <c r="G116" i="24" s="1"/>
  <c r="B121" i="24"/>
  <c r="A126" i="24"/>
  <c r="B126" i="24" s="1"/>
  <c r="S115" i="26"/>
  <c r="U107" i="26"/>
  <c r="V107" i="26" s="1"/>
  <c r="G114" i="24" s="1"/>
  <c r="R109" i="26"/>
  <c r="F21" i="26"/>
  <c r="E121" i="24"/>
  <c r="U128" i="26" l="1"/>
  <c r="U129" i="26"/>
  <c r="U127" i="26"/>
  <c r="D21" i="26"/>
  <c r="D121" i="24"/>
  <c r="C121" i="24" s="1"/>
  <c r="H20" i="26"/>
  <c r="R115" i="26"/>
  <c r="U113" i="26"/>
  <c r="V113" i="26" s="1"/>
  <c r="G119" i="24" s="1"/>
  <c r="V115" i="26"/>
  <c r="G121" i="24" s="1"/>
  <c r="V117" i="26"/>
  <c r="G123" i="24" s="1"/>
  <c r="V116" i="26"/>
  <c r="G122" i="24" s="1"/>
  <c r="S121" i="26"/>
  <c r="M133" i="26"/>
  <c r="P127" i="26"/>
  <c r="E126" i="24"/>
  <c r="F22" i="26"/>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F45" i="26" s="1"/>
  <c r="F46" i="26" s="1"/>
  <c r="F47" i="26" s="1"/>
  <c r="F48" i="26" s="1"/>
  <c r="F49" i="26" s="1"/>
  <c r="F50" i="26" s="1"/>
  <c r="F51" i="26" s="1"/>
  <c r="F52" i="26" s="1"/>
  <c r="F53" i="26" s="1"/>
  <c r="F54" i="26" s="1"/>
  <c r="F55" i="26" s="1"/>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U133" i="26" l="1"/>
  <c r="U135" i="26"/>
  <c r="U134" i="26"/>
  <c r="D126" i="24"/>
  <c r="C126" i="24" s="1"/>
  <c r="D22" i="26"/>
  <c r="H21" i="26"/>
  <c r="V123" i="26"/>
  <c r="G128" i="24" s="1"/>
  <c r="V122" i="26"/>
  <c r="G127" i="24" s="1"/>
  <c r="V121" i="26"/>
  <c r="G126" i="24" s="1"/>
  <c r="S127" i="26"/>
  <c r="U136" i="26"/>
  <c r="P133" i="26"/>
  <c r="S133" i="26" s="1"/>
  <c r="U119" i="26"/>
  <c r="V119" i="26" s="1"/>
  <c r="G124" i="24" s="1"/>
  <c r="R121" i="26"/>
  <c r="D23" i="26" l="1"/>
  <c r="H22" i="26"/>
  <c r="V127" i="26"/>
  <c r="V129" i="26"/>
  <c r="V132" i="26"/>
  <c r="V128" i="26"/>
  <c r="R127" i="26"/>
  <c r="U125" i="26"/>
  <c r="V125" i="26" s="1"/>
  <c r="G129" i="24" s="1"/>
  <c r="V135" i="26"/>
  <c r="V134" i="26"/>
  <c r="V133" i="26"/>
  <c r="V136" i="26"/>
  <c r="V138" i="26"/>
  <c r="D24" i="26" l="1"/>
  <c r="H23" i="26"/>
  <c r="U131" i="26"/>
  <c r="V131" i="26" s="1"/>
  <c r="R133" i="26"/>
  <c r="U137" i="26" s="1"/>
  <c r="V137" i="26" s="1"/>
  <c r="D25" i="26" l="1"/>
  <c r="H24" i="26"/>
  <c r="D26" i="26" l="1"/>
  <c r="H25" i="26"/>
  <c r="D27" i="26" l="1"/>
  <c r="H26" i="26"/>
  <c r="D28" i="26" l="1"/>
  <c r="H27" i="26"/>
  <c r="D29" i="26" l="1"/>
  <c r="H28" i="26"/>
  <c r="D30" i="26" l="1"/>
  <c r="H29" i="26"/>
  <c r="D31" i="26" l="1"/>
  <c r="H30" i="26"/>
  <c r="D32" i="26" l="1"/>
  <c r="H31" i="26"/>
  <c r="D33" i="26" l="1"/>
  <c r="H32" i="26"/>
  <c r="D34" i="26" l="1"/>
  <c r="H33" i="26"/>
  <c r="D35" i="26" l="1"/>
  <c r="H34" i="26"/>
  <c r="D36" i="26" l="1"/>
  <c r="H35" i="26"/>
  <c r="D37" i="26" l="1"/>
  <c r="H36" i="26"/>
  <c r="D38" i="26" l="1"/>
  <c r="H37" i="26"/>
  <c r="D39" i="26" l="1"/>
  <c r="H38" i="26"/>
  <c r="D40" i="26" l="1"/>
  <c r="H39" i="26"/>
  <c r="D41" i="26" l="1"/>
  <c r="H40" i="26"/>
  <c r="D42" i="26" l="1"/>
  <c r="H41" i="26"/>
  <c r="D43" i="26" l="1"/>
  <c r="H42" i="26"/>
  <c r="D44" i="26" l="1"/>
  <c r="H43" i="26"/>
  <c r="D45" i="26" l="1"/>
  <c r="H44" i="26"/>
  <c r="D46" i="26" l="1"/>
  <c r="H45" i="26"/>
  <c r="D47" i="26" l="1"/>
  <c r="H46" i="26"/>
  <c r="D48" i="26" l="1"/>
  <c r="H47" i="26"/>
  <c r="D49" i="26" l="1"/>
  <c r="H48" i="26"/>
  <c r="D50" i="26" l="1"/>
  <c r="H49" i="26"/>
  <c r="D51" i="26" l="1"/>
  <c r="H50" i="26"/>
  <c r="D52" i="26" l="1"/>
  <c r="H51" i="26"/>
  <c r="D53" i="26" l="1"/>
  <c r="H52" i="26"/>
  <c r="D54" i="26" l="1"/>
  <c r="H53" i="26"/>
  <c r="D55" i="26" l="1"/>
  <c r="H54" i="26"/>
  <c r="D56" i="26" l="1"/>
  <c r="H55" i="26"/>
  <c r="D57" i="26" l="1"/>
  <c r="H56" i="26"/>
  <c r="D58" i="26" l="1"/>
  <c r="H57" i="26"/>
  <c r="D59" i="26" l="1"/>
  <c r="H58" i="26"/>
  <c r="D60" i="26" l="1"/>
  <c r="H59" i="26"/>
  <c r="D61" i="26" l="1"/>
  <c r="H60" i="26"/>
  <c r="D62" i="26" l="1"/>
  <c r="H61" i="26"/>
  <c r="D63" i="26" l="1"/>
  <c r="H62" i="26"/>
  <c r="D64" i="26" l="1"/>
  <c r="H63" i="26"/>
  <c r="D65" i="26" l="1"/>
  <c r="H64" i="26"/>
  <c r="D66" i="26" l="1"/>
  <c r="H65" i="26"/>
  <c r="D67" i="26" l="1"/>
  <c r="H66" i="26"/>
  <c r="D68" i="26" l="1"/>
  <c r="H67" i="26"/>
  <c r="D69" i="26" l="1"/>
  <c r="H68" i="26"/>
  <c r="D70" i="26" l="1"/>
  <c r="H69" i="26"/>
  <c r="D71" i="26" l="1"/>
  <c r="H70" i="26"/>
  <c r="D72" i="26" l="1"/>
  <c r="H71" i="26"/>
  <c r="D73" i="26" l="1"/>
  <c r="H72" i="26"/>
  <c r="D74" i="26" l="1"/>
  <c r="H73" i="26"/>
  <c r="D75" i="26" l="1"/>
  <c r="H74" i="26"/>
  <c r="D76" i="26" l="1"/>
  <c r="H75" i="26"/>
  <c r="D77" i="26" l="1"/>
  <c r="H76" i="26"/>
  <c r="D78" i="26" l="1"/>
  <c r="H77" i="26"/>
  <c r="D79" i="26" l="1"/>
  <c r="H78" i="26"/>
  <c r="D80" i="26" l="1"/>
  <c r="H79" i="26"/>
  <c r="D81" i="26" l="1"/>
  <c r="H80" i="26"/>
  <c r="D82" i="26" l="1"/>
  <c r="H81" i="26"/>
  <c r="D83" i="26" l="1"/>
  <c r="H82" i="26"/>
  <c r="D84" i="26" l="1"/>
  <c r="H83" i="26"/>
  <c r="D85" i="26" l="1"/>
  <c r="H84" i="26"/>
  <c r="D86" i="26" l="1"/>
  <c r="H85" i="26"/>
  <c r="D87" i="26" l="1"/>
  <c r="H86" i="26"/>
  <c r="D88" i="26" l="1"/>
  <c r="H87" i="26"/>
  <c r="D89" i="26" l="1"/>
  <c r="H88" i="26"/>
  <c r="D90" i="26" l="1"/>
  <c r="H89" i="26"/>
  <c r="D91" i="26" l="1"/>
  <c r="H90" i="26"/>
  <c r="D92" i="26" l="1"/>
  <c r="H91" i="26"/>
  <c r="D93" i="26" l="1"/>
  <c r="H92" i="26"/>
  <c r="D94" i="26" l="1"/>
  <c r="H93" i="26"/>
  <c r="D95" i="26" l="1"/>
  <c r="H94" i="26"/>
  <c r="D96" i="26" l="1"/>
  <c r="H95" i="26"/>
  <c r="D97" i="26" l="1"/>
  <c r="H96" i="26"/>
  <c r="D98" i="26" l="1"/>
  <c r="H97" i="26"/>
  <c r="D99" i="26" l="1"/>
  <c r="H98" i="26"/>
  <c r="D100" i="26" l="1"/>
  <c r="H99" i="26"/>
  <c r="D101" i="26" l="1"/>
  <c r="H100" i="26"/>
  <c r="D102" i="26" l="1"/>
  <c r="H101" i="26"/>
  <c r="D103" i="26" l="1"/>
  <c r="D104" i="26" s="1"/>
  <c r="D105" i="26" s="1"/>
  <c r="D106" i="26" s="1"/>
  <c r="D107" i="26" s="1"/>
  <c r="D108" i="26" s="1"/>
  <c r="D109" i="26" s="1"/>
  <c r="D110" i="26" s="1"/>
  <c r="D111" i="26" s="1"/>
  <c r="D112" i="26" s="1"/>
  <c r="D113" i="26" s="1"/>
  <c r="D114" i="26" s="1"/>
  <c r="D115" i="26" s="1"/>
  <c r="D116" i="26" s="1"/>
  <c r="D117" i="26" s="1"/>
  <c r="D118" i="26" s="1"/>
  <c r="D119" i="26" s="1"/>
  <c r="D120" i="26" s="1"/>
  <c r="D121" i="26" s="1"/>
  <c r="D122" i="26" s="1"/>
  <c r="D123" i="26" s="1"/>
  <c r="D124" i="26" s="1"/>
  <c r="D125" i="26" s="1"/>
  <c r="D126" i="26" s="1"/>
  <c r="D127" i="26" s="1"/>
  <c r="D128" i="26" s="1"/>
  <c r="D129" i="26" s="1"/>
  <c r="D130" i="26" s="1"/>
  <c r="D131" i="26" s="1"/>
  <c r="D132" i="26" s="1"/>
  <c r="D133" i="26" s="1"/>
  <c r="D134" i="26" s="1"/>
  <c r="D135" i="26" s="1"/>
  <c r="D136" i="26" s="1"/>
  <c r="D137" i="26" s="1"/>
  <c r="D138" i="26" s="1"/>
  <c r="D139" i="26" s="1"/>
  <c r="D140" i="26" s="1"/>
  <c r="D141" i="26" s="1"/>
  <c r="D142" i="26" s="1"/>
  <c r="D143" i="26" s="1"/>
  <c r="D144" i="26" s="1"/>
  <c r="D145" i="26" s="1"/>
  <c r="D146" i="26" s="1"/>
  <c r="D147" i="26" s="1"/>
  <c r="D148" i="26" s="1"/>
  <c r="D149" i="26" s="1"/>
  <c r="D150" i="26" s="1"/>
  <c r="D151" i="26" s="1"/>
  <c r="D152" i="26" s="1"/>
  <c r="D153" i="26" s="1"/>
  <c r="D154" i="26" s="1"/>
  <c r="D155" i="26" s="1"/>
  <c r="D156" i="26" s="1"/>
  <c r="D157" i="26" s="1"/>
  <c r="D158" i="26" s="1"/>
  <c r="D159" i="26" s="1"/>
  <c r="D160" i="26" s="1"/>
  <c r="D161" i="26" s="1"/>
  <c r="D162" i="26" s="1"/>
  <c r="D163" i="26" s="1"/>
  <c r="D164" i="26" s="1"/>
  <c r="D165" i="26" s="1"/>
  <c r="D166" i="26" s="1"/>
  <c r="D167" i="26" s="1"/>
  <c r="D168" i="26" s="1"/>
  <c r="D169" i="26" s="1"/>
  <c r="D170" i="26" s="1"/>
  <c r="D171" i="26" s="1"/>
  <c r="D172" i="26" s="1"/>
  <c r="D173" i="26" s="1"/>
  <c r="D174" i="26" s="1"/>
  <c r="D175" i="26" s="1"/>
  <c r="D176" i="26" s="1"/>
  <c r="D177" i="26" s="1"/>
  <c r="D178" i="26" s="1"/>
  <c r="D179" i="26" s="1"/>
  <c r="D180" i="26" s="1"/>
  <c r="D181" i="26" s="1"/>
  <c r="D182" i="26" s="1"/>
  <c r="D183" i="26" s="1"/>
  <c r="D184" i="26" s="1"/>
  <c r="D185" i="26" s="1"/>
  <c r="D186" i="26" s="1"/>
  <c r="D187" i="26" s="1"/>
  <c r="D188" i="26" s="1"/>
  <c r="D189" i="26" s="1"/>
  <c r="D190" i="26" s="1"/>
  <c r="D191" i="26" s="1"/>
  <c r="D192" i="26" s="1"/>
  <c r="D193" i="26" s="1"/>
  <c r="D194" i="26" s="1"/>
  <c r="D195" i="26" s="1"/>
  <c r="D196" i="26" s="1"/>
  <c r="D197" i="26" s="1"/>
  <c r="D198" i="26" s="1"/>
  <c r="D199" i="26" s="1"/>
  <c r="D200" i="26" s="1"/>
  <c r="D201" i="26" s="1"/>
  <c r="D202" i="26" s="1"/>
  <c r="D203" i="26" s="1"/>
  <c r="D204" i="26" s="1"/>
  <c r="D205" i="26" s="1"/>
  <c r="D206" i="26" s="1"/>
  <c r="D207" i="26" s="1"/>
  <c r="D208" i="26" s="1"/>
  <c r="D209" i="26" s="1"/>
  <c r="D210" i="26" s="1"/>
  <c r="D211" i="26" s="1"/>
  <c r="D212" i="26" s="1"/>
  <c r="D213" i="26" s="1"/>
  <c r="D214" i="26" s="1"/>
  <c r="D215" i="26" s="1"/>
  <c r="D216" i="26" s="1"/>
  <c r="D217" i="26" s="1"/>
  <c r="D218" i="26" s="1"/>
  <c r="D219" i="26" s="1"/>
  <c r="D220" i="26" s="1"/>
  <c r="D221" i="26" s="1"/>
  <c r="D222" i="26" s="1"/>
  <c r="D223" i="26" s="1"/>
  <c r="D224" i="26" s="1"/>
  <c r="D225" i="26" s="1"/>
  <c r="D226" i="26" s="1"/>
  <c r="D227" i="26" s="1"/>
  <c r="D228" i="26" s="1"/>
  <c r="D229" i="26" s="1"/>
  <c r="D230" i="26" s="1"/>
  <c r="D231" i="26" s="1"/>
  <c r="D232" i="26" s="1"/>
  <c r="D233" i="26" s="1"/>
  <c r="D234" i="26" s="1"/>
  <c r="D235" i="26" s="1"/>
  <c r="D236" i="26" s="1"/>
  <c r="D237" i="26" s="1"/>
  <c r="D238" i="26" s="1"/>
  <c r="D239" i="26" s="1"/>
  <c r="D240" i="26" s="1"/>
  <c r="D241" i="26" s="1"/>
  <c r="D242" i="26" s="1"/>
  <c r="D243" i="26" s="1"/>
  <c r="D244" i="26" s="1"/>
  <c r="D245" i="26" s="1"/>
  <c r="D246" i="26" s="1"/>
  <c r="D247" i="26" s="1"/>
  <c r="D248" i="26" s="1"/>
  <c r="D249" i="26" s="1"/>
  <c r="D250" i="26" s="1"/>
  <c r="D251" i="26" s="1"/>
  <c r="D252" i="26" s="1"/>
  <c r="D253" i="26" s="1"/>
  <c r="D254" i="26" s="1"/>
  <c r="D255" i="26" s="1"/>
  <c r="D256" i="26" s="1"/>
  <c r="D257" i="26" s="1"/>
  <c r="D258" i="26" s="1"/>
  <c r="D259" i="26" s="1"/>
  <c r="D260" i="26" s="1"/>
  <c r="D261" i="26" s="1"/>
  <c r="D262" i="26" s="1"/>
  <c r="D263" i="26" s="1"/>
  <c r="D264" i="26" s="1"/>
  <c r="D265" i="26" s="1"/>
  <c r="D266" i="26" s="1"/>
  <c r="D267" i="26" s="1"/>
  <c r="D268" i="26" s="1"/>
  <c r="D269" i="26" s="1"/>
  <c r="D270" i="26" s="1"/>
  <c r="D271" i="26" s="1"/>
  <c r="D272" i="26" s="1"/>
  <c r="D273" i="26" s="1"/>
  <c r="D274" i="26" s="1"/>
  <c r="D275" i="26" s="1"/>
  <c r="D276" i="26" s="1"/>
  <c r="D277" i="26" s="1"/>
  <c r="D278" i="26" s="1"/>
  <c r="D279" i="26" s="1"/>
  <c r="D280" i="26" s="1"/>
  <c r="D281" i="26" s="1"/>
  <c r="D282" i="26" s="1"/>
  <c r="D283" i="26" s="1"/>
  <c r="D284" i="26" s="1"/>
  <c r="D285" i="26" s="1"/>
  <c r="D286" i="26" s="1"/>
  <c r="D287" i="26" s="1"/>
  <c r="D288" i="26" s="1"/>
  <c r="D289" i="26" s="1"/>
  <c r="D290" i="26" s="1"/>
  <c r="D291" i="26" s="1"/>
  <c r="D292" i="26" s="1"/>
  <c r="D293" i="26" s="1"/>
  <c r="D294" i="26" s="1"/>
  <c r="D295" i="26" s="1"/>
  <c r="D296" i="26" s="1"/>
  <c r="D297" i="26" s="1"/>
  <c r="D298" i="26" s="1"/>
  <c r="D299" i="26" s="1"/>
  <c r="D300" i="26" s="1"/>
  <c r="D301" i="26" s="1"/>
  <c r="D302" i="26" s="1"/>
  <c r="D303" i="26" s="1"/>
  <c r="D304" i="26" s="1"/>
  <c r="D305" i="26" s="1"/>
  <c r="D306" i="26" s="1"/>
  <c r="D307" i="26" s="1"/>
  <c r="D308" i="26" s="1"/>
  <c r="D309" i="26" s="1"/>
  <c r="D310" i="26" s="1"/>
  <c r="D311" i="26" s="1"/>
  <c r="D312" i="26" s="1"/>
  <c r="D313" i="26" s="1"/>
  <c r="D314" i="26" s="1"/>
  <c r="D315" i="26" s="1"/>
  <c r="D316" i="26" s="1"/>
  <c r="D317" i="26" s="1"/>
  <c r="D318" i="26" s="1"/>
  <c r="D319" i="26" s="1"/>
  <c r="D320" i="26" s="1"/>
  <c r="D321" i="26" s="1"/>
  <c r="D322" i="26" s="1"/>
  <c r="D323" i="26" s="1"/>
  <c r="D324" i="26" s="1"/>
  <c r="D325" i="26" s="1"/>
  <c r="D326" i="26" s="1"/>
  <c r="D327" i="26" s="1"/>
  <c r="D328" i="26" s="1"/>
  <c r="D329" i="26" s="1"/>
  <c r="D330" i="26" s="1"/>
  <c r="D331" i="26" s="1"/>
  <c r="D332" i="26" s="1"/>
  <c r="D333" i="26" s="1"/>
  <c r="D334" i="26" s="1"/>
  <c r="D335" i="26" s="1"/>
  <c r="D336" i="26" s="1"/>
  <c r="D337" i="26" s="1"/>
  <c r="D338" i="26" s="1"/>
  <c r="D339" i="26" s="1"/>
  <c r="D340" i="26" s="1"/>
  <c r="D341" i="26" s="1"/>
  <c r="D342" i="26" s="1"/>
  <c r="D343" i="26" s="1"/>
  <c r="D344" i="26" s="1"/>
  <c r="D345" i="26" s="1"/>
  <c r="D346" i="26" s="1"/>
  <c r="D347" i="26" s="1"/>
  <c r="D348" i="26" s="1"/>
  <c r="D349" i="26" s="1"/>
  <c r="D350" i="26" s="1"/>
  <c r="D351" i="26" s="1"/>
  <c r="D352" i="26" s="1"/>
  <c r="D353" i="26" s="1"/>
  <c r="D354" i="26" s="1"/>
  <c r="D355" i="26" s="1"/>
  <c r="D356" i="26" s="1"/>
  <c r="D357" i="26" s="1"/>
  <c r="D358" i="26" s="1"/>
  <c r="D359" i="26" s="1"/>
  <c r="D360" i="26" s="1"/>
  <c r="D361" i="26" s="1"/>
  <c r="D362" i="26" s="1"/>
  <c r="D363" i="26" s="1"/>
  <c r="D364" i="26" s="1"/>
  <c r="D365" i="26" s="1"/>
  <c r="D366" i="26" s="1"/>
  <c r="D367" i="26" s="1"/>
  <c r="D368" i="26" s="1"/>
  <c r="D369" i="26" s="1"/>
  <c r="D370" i="26" s="1"/>
  <c r="D371" i="26" s="1"/>
  <c r="D372" i="26" s="1"/>
  <c r="D373" i="26" s="1"/>
  <c r="D374" i="26" s="1"/>
  <c r="D375" i="26" s="1"/>
  <c r="D376" i="26" s="1"/>
  <c r="D377" i="26" s="1"/>
  <c r="D378" i="26" s="1"/>
  <c r="D379" i="26" s="1"/>
  <c r="D380" i="26" s="1"/>
  <c r="D381" i="26" s="1"/>
  <c r="D382" i="26" s="1"/>
  <c r="D383" i="26" s="1"/>
  <c r="D384" i="26" s="1"/>
  <c r="D385" i="26" s="1"/>
  <c r="D386" i="26" s="1"/>
  <c r="D387" i="26" s="1"/>
  <c r="D388" i="26" s="1"/>
  <c r="D389" i="26" s="1"/>
  <c r="D390" i="26" s="1"/>
  <c r="D391" i="26" s="1"/>
  <c r="D392" i="26" s="1"/>
  <c r="D393" i="26" s="1"/>
  <c r="D394" i="26" s="1"/>
  <c r="D395" i="26" s="1"/>
  <c r="D396" i="26" s="1"/>
  <c r="D397" i="26" s="1"/>
  <c r="D398" i="26" s="1"/>
  <c r="D399" i="26" s="1"/>
  <c r="D400" i="26" s="1"/>
  <c r="D401" i="26" s="1"/>
  <c r="H102" i="26"/>
  <c r="Q73" i="26"/>
  <c r="U78" i="26" s="1"/>
  <c r="V78" i="26" s="1"/>
  <c r="G90" i="24" s="1"/>
  <c r="Q67" i="26"/>
  <c r="U72" i="26" s="1"/>
  <c r="V72" i="26" s="1"/>
  <c r="G85" i="24" s="1"/>
  <c r="Q37" i="26"/>
  <c r="U42" i="26" s="1"/>
  <c r="V42" i="26" s="1"/>
  <c r="G60" i="24" s="1"/>
  <c r="Q91" i="26"/>
  <c r="U96" i="26" s="1"/>
  <c r="V96" i="26" s="1"/>
  <c r="G105" i="24" s="1"/>
  <c r="Q31" i="26"/>
  <c r="U36" i="26" s="1"/>
  <c r="V36" i="26" s="1"/>
  <c r="G55" i="24" s="1"/>
  <c r="Q49" i="26"/>
  <c r="U54" i="26" s="1"/>
  <c r="V54" i="26" s="1"/>
  <c r="G70" i="24" s="1"/>
  <c r="Q85" i="26"/>
  <c r="U90" i="26" s="1"/>
  <c r="V90" i="26" s="1"/>
  <c r="G100" i="24" s="1"/>
  <c r="Q127" i="26"/>
  <c r="U132" i="26" s="1"/>
  <c r="Q19" i="26"/>
  <c r="U24" i="26" s="1"/>
  <c r="V24" i="26" s="1"/>
  <c r="G45" i="24" s="1"/>
  <c r="Q115" i="26"/>
  <c r="U120" i="26" s="1"/>
  <c r="V120" i="26" s="1"/>
  <c r="G125" i="24" s="1"/>
  <c r="Q121" i="26"/>
  <c r="U126" i="26" s="1"/>
  <c r="V126" i="26" s="1"/>
  <c r="G130" i="24" s="1"/>
  <c r="Q61" i="26"/>
  <c r="U66" i="26" s="1"/>
  <c r="V66" i="26" s="1"/>
  <c r="G80" i="24" s="1"/>
  <c r="Q55" i="26"/>
  <c r="U60" i="26" s="1"/>
  <c r="V60" i="26" s="1"/>
  <c r="G75" i="24" s="1"/>
  <c r="Q97" i="26"/>
  <c r="U102" i="26" s="1"/>
  <c r="V102" i="26" s="1"/>
  <c r="G110" i="24" s="1"/>
  <c r="Q43" i="26"/>
  <c r="U48" i="26" s="1"/>
  <c r="V48" i="26" s="1"/>
  <c r="G65" i="24" s="1"/>
  <c r="Q25" i="26"/>
  <c r="U30" i="26" s="1"/>
  <c r="V30" i="26" s="1"/>
  <c r="G50" i="24" s="1"/>
  <c r="Q109" i="26"/>
  <c r="U114" i="26" s="1"/>
  <c r="V114" i="26" s="1"/>
  <c r="G120" i="24" s="1"/>
  <c r="Q103" i="26"/>
  <c r="U108" i="26" s="1"/>
  <c r="V108" i="26" s="1"/>
  <c r="G115" i="24" s="1"/>
  <c r="Q133" i="26"/>
  <c r="U138" i="26" s="1"/>
  <c r="U18" i="26"/>
  <c r="V18" i="26" s="1"/>
  <c r="G40" i="24" s="1"/>
  <c r="Q79" i="26"/>
  <c r="U84" i="26" s="1"/>
  <c r="V84" i="26" s="1"/>
  <c r="G95" i="24" s="1"/>
</calcChain>
</file>

<file path=xl/sharedStrings.xml><?xml version="1.0" encoding="utf-8"?>
<sst xmlns="http://schemas.openxmlformats.org/spreadsheetml/2006/main" count="2411" uniqueCount="726">
  <si>
    <t>Recommended</t>
  </si>
  <si>
    <t>Quarter</t>
  </si>
  <si>
    <t>Administrative records</t>
  </si>
  <si>
    <t>Required</t>
  </si>
  <si>
    <t>Year</t>
  </si>
  <si>
    <t>Claims</t>
  </si>
  <si>
    <t xml:space="preserve">State data on cause of death </t>
  </si>
  <si>
    <t>Month</t>
  </si>
  <si>
    <t xml:space="preserve">Year </t>
  </si>
  <si>
    <t>Assessment of need and qualification for SUD treatment services</t>
  </si>
  <si>
    <t>Quarterly</t>
  </si>
  <si>
    <t xml:space="preserve">Annually </t>
  </si>
  <si>
    <t>Number of beneficiaries screened for SUD treatment needs using a standardized screening tool during the measurement period</t>
  </si>
  <si>
    <t>Withdrawal Management</t>
  </si>
  <si>
    <t>The number of providers who were enrolled in Medicaid and qualified to deliver SUD services during the measurement period</t>
  </si>
  <si>
    <t>The number of providers who were enrolled in Medicaid and qualified to deliver SUD services during the measurement period and who meet the standards to provide buprenorphine or methadone as part of MAT</t>
  </si>
  <si>
    <t xml:space="preserve"> Emergency Department Utilization for SUD per 1,000 Medicaid Beneficiaries</t>
  </si>
  <si>
    <t xml:space="preserve">Total number of ED visits for SUD per 1,000 beneficiaries in the measurement period </t>
  </si>
  <si>
    <t>Per capita SUD spending during the measurement period</t>
  </si>
  <si>
    <t>Per capita SUD spending within IMDs during the measurement period</t>
  </si>
  <si>
    <t>Number of grievances filed during the measurement period that are related to SUD treatment services</t>
  </si>
  <si>
    <t>Number of appeals filed during the measurement period that are related to SUD treatment services</t>
  </si>
  <si>
    <t>Number of critical incidents filed during the measurement period that are related to SUD treatment services</t>
  </si>
  <si>
    <t>Assessed for SUD Treatment Needs Using a Standardized Screening Tool</t>
  </si>
  <si>
    <t>Medicaid Beneficiaries with Newly Initiated SUD Treatment/Diagnosis</t>
  </si>
  <si>
    <t xml:space="preserve">Inpatient Stays for SUD per 1,000 Medicaid Beneficiaries </t>
  </si>
  <si>
    <t>Any SUD Treatment</t>
  </si>
  <si>
    <t>Early Intervention</t>
  </si>
  <si>
    <t>Outpatient Services</t>
  </si>
  <si>
    <t>Intensive Outpatient and Partial Hospitalization Services</t>
  </si>
  <si>
    <t>Residential and Inpatient Services</t>
  </si>
  <si>
    <t>Average Length of Stay in IMDs</t>
  </si>
  <si>
    <t>SUD Provider Availability</t>
  </si>
  <si>
    <t>SUD Provider Availability - MAT</t>
  </si>
  <si>
    <t>Overdose Deaths (count)</t>
  </si>
  <si>
    <t>Overdose Deaths (rate)</t>
  </si>
  <si>
    <t>SUD Spending</t>
  </si>
  <si>
    <t>SUD Spending Within IMDs</t>
  </si>
  <si>
    <t>Per Capita SUD Spending</t>
  </si>
  <si>
    <t>Per Capita SUD Spending Within IMDs</t>
  </si>
  <si>
    <t>Grievances Related to SUD Treatment Services</t>
  </si>
  <si>
    <t>Appeals Related to SUD Treatment Services</t>
  </si>
  <si>
    <t>Critical Incidents Related to SUD Treatment Services</t>
  </si>
  <si>
    <t>Medicaid Beneficiaries with SUD Diagnosis (monthly)</t>
  </si>
  <si>
    <t>Medicaid Beneficiaries with SUD Diagnosis (annually)</t>
  </si>
  <si>
    <t xml:space="preserve">Number of beneficiaries enrolled in the measurement period receiving any SUD treatment service, facility claim, or pharmacy claim during the measurement period </t>
  </si>
  <si>
    <t>Medicaid Beneficiaries Treated in an IMD for SUD</t>
  </si>
  <si>
    <t>Medical record review or claims</t>
  </si>
  <si>
    <t>Claims; State-specific IMD database</t>
  </si>
  <si>
    <t>Provider enrollment database; Claims</t>
  </si>
  <si>
    <t>Provider enrollment database; Claims; SAMHSA datasets</t>
  </si>
  <si>
    <t>Total number of inpatient stays per 1,000 beneficiaries in the measurement period</t>
  </si>
  <si>
    <t>Other SUD-related metrics</t>
  </si>
  <si>
    <t>State</t>
  </si>
  <si>
    <t>Demonstration Name</t>
  </si>
  <si>
    <t>Q1</t>
  </si>
  <si>
    <t>Q2</t>
  </si>
  <si>
    <t>Q3</t>
  </si>
  <si>
    <t>Milestone 1</t>
  </si>
  <si>
    <t>Milestone 4</t>
  </si>
  <si>
    <t>Milestone 5</t>
  </si>
  <si>
    <t>Milestone 6</t>
  </si>
  <si>
    <t>Health IT</t>
  </si>
  <si>
    <t>Baseline, annual goals, and demonstration target</t>
  </si>
  <si>
    <t>Standard information on CMS-provided metrics</t>
  </si>
  <si>
    <t>17(2)</t>
  </si>
  <si>
    <t>Continuity of Pharmacotherapy for Opioid Use Disorder 
[USC; NQF #3175]</t>
  </si>
  <si>
    <t>Initiation and Engagement of Alcohol and Other Drug  Dependence Treatment (IET-AD)
[NCQA; NQF #0004; Medicaid Adult Core Set; Adjusted HEDIS measure]</t>
  </si>
  <si>
    <t>Use of Opioids at High Dosage in Persons Without Cancer (OHD-AD)
[PQA, NQF #2940; Medicaid Adult Core Set]</t>
  </si>
  <si>
    <t>17(1)</t>
  </si>
  <si>
    <t>CMS-constructed</t>
  </si>
  <si>
    <t>Established quality measure</t>
  </si>
  <si>
    <t>Grievances and appeals</t>
  </si>
  <si>
    <t>blank</t>
  </si>
  <si>
    <t>end of worksheet</t>
  </si>
  <si>
    <t xml:space="preserve">Dual–eligible status </t>
  </si>
  <si>
    <t>Dual-eligible (Medicare-Medicaid eligible), Medicaid only</t>
  </si>
  <si>
    <t>Criminal justice status</t>
  </si>
  <si>
    <t>Criminally involved, Not criminally involved</t>
  </si>
  <si>
    <t>Pregnancy status</t>
  </si>
  <si>
    <t>Subpopulations</t>
  </si>
  <si>
    <t>Relevant metrics</t>
  </si>
  <si>
    <t>Metrics #1-3, 6-12, 23, 24, 26, 27</t>
  </si>
  <si>
    <t>Metrics #1-3, 6-12</t>
  </si>
  <si>
    <t>Metrics #2-12, 23, 24, 26, 27, 36</t>
  </si>
  <si>
    <t>Planned subpopulation reporting</t>
  </si>
  <si>
    <t>Age group</t>
  </si>
  <si>
    <t>Children &lt;18, adults 18–64, and older adults 65+</t>
  </si>
  <si>
    <t>Pregnant, Not pregnant</t>
  </si>
  <si>
    <t>OUD population</t>
  </si>
  <si>
    <t>Opioid diagnosis</t>
  </si>
  <si>
    <t>EXAMPLE:
Assessed for SUD Treatment Needs Using a Standardized Screening Tool</t>
  </si>
  <si>
    <t>EXAMPLE:
Recommended</t>
  </si>
  <si>
    <t>EXAMPLE:
Quarterly</t>
  </si>
  <si>
    <t>EXAMPLE:
Month</t>
  </si>
  <si>
    <t>EXAMPLE:
Medical record review or claims</t>
  </si>
  <si>
    <t>EXAMPLE:
CMS-constructed</t>
  </si>
  <si>
    <t>EXAMPLE:
Assessment of need and qualification for SUD treatment services</t>
  </si>
  <si>
    <t>EXAMPLE:
Number of beneficiaries screened for SUD treatment needs using a standardized screening tool during the measurement period</t>
  </si>
  <si>
    <t>EXAMPLE:
Y</t>
  </si>
  <si>
    <t>EXAMPLE:
Increase</t>
  </si>
  <si>
    <t>EXAMPLE:
N</t>
  </si>
  <si>
    <t>EXAMPLE:
Children &lt;18, adults 18–64, and older adults 65+</t>
  </si>
  <si>
    <t>EXAMPLE:
Required</t>
  </si>
  <si>
    <t>EXAMPLE:
Metrics #1-3, 6-12, 23, 24, 26, 27</t>
  </si>
  <si>
    <t>EXAMPLE:
Children/Young adults 12-21, Adults 21-65</t>
  </si>
  <si>
    <t>Use of Opioids at High Dosage and from Multiple Providers in Persons Without Cancer (OHDMP) [PQA, NQF #2951]</t>
  </si>
  <si>
    <t>Phased-in metrics reporting</t>
  </si>
  <si>
    <t>EXAMPLE:
DY2Q1</t>
  </si>
  <si>
    <t>EXAMPLE:
1, 2, 3</t>
  </si>
  <si>
    <t>Milestone 2</t>
  </si>
  <si>
    <t>Use of Opioids from Multiple Providers in Persons without Cancer (OMP)
[PQA; NQF #2950]</t>
  </si>
  <si>
    <t>Number of beneficiaries who receive MAT or a SUD-related treatment service with an associated SUD diagnosis during the measurement period but not in the three months before the measurement period</t>
  </si>
  <si>
    <t>Number of beneficiaries who receive MAT or a SUD-related treatment service with an associated SUD diagnosis during the measurement period and/or in the 11 months before the measurement period</t>
  </si>
  <si>
    <t>Number of beneficiaries who receive MAT or a SUD-related treatment service with an associated SUD diagnosis during the measurement period and/or in the 12 months before the measurement period</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</si>
  <si>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</si>
  <si>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Percentage of adults 18 years of age and older with pharmacotherapy for OUD who have at least 180 days of continuous treatment</t>
  </si>
  <si>
    <t xml:space="preserve">The rate of all-cause readmissions during the measurement period among beneficiaries with SUD </t>
  </si>
  <si>
    <t xml:space="preserve">SUB-3 Alcohol and Other Drug Use Disorder Treatment Provided or Offered at Discharge and SUB-3a Alcohol and Other Drug Use Disorder Treatment at Discharge
[Joint Commission]
</t>
  </si>
  <si>
    <t>EXAMPLE:
This measure requires an update to the Adult Needs and Strengths Assessment tool that reflects an ASAM level of treatment.  The work is in the testing phase with anticipated go live in mid to late 2021.</t>
  </si>
  <si>
    <t>Alignment with CMS-provided technical specifications manual</t>
  </si>
  <si>
    <t>The percentage of individuals ≥18 years of age who received prescriptions for opioids from ≥4 prescribers AND ≥4 pharmacies within ≤180 days.</t>
  </si>
  <si>
    <t>The percentage of individuals ≥18 years of age who received prescriptions for opioids with an average daily dosage of ≥90 morphine milligram equivalents (MME) AND who received prescriptions for opioids from ≥4 prescribers AND ≥4 pharmacies.</t>
  </si>
  <si>
    <t>Total Medicaid SUD spending during the measurement period.</t>
  </si>
  <si>
    <t>The percentage of Medicaid beneficiaries with SUD who had an ambulatory or preventive care visit during the measurement period.</t>
  </si>
  <si>
    <t>Number of beneficiaries with a claim for inpatient/residential treatment for SUD in an IMD during the measurement period.</t>
  </si>
  <si>
    <t>Medication-Assisted Treatment</t>
  </si>
  <si>
    <t>State-specific</t>
  </si>
  <si>
    <t>Concurrent Use of Opioids and Benzodiazepines (COB-AD) 
[PQA, NQF #3389; Medicaid Adult Core Set]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</si>
  <si>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</si>
  <si>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</si>
  <si>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 xml:space="preserve">Total Medicaid SUD spending on inpatient/residential treatment within IMDs during the measurement period. </t>
  </si>
  <si>
    <t>Access to Preventive/ Ambulatory Health Services for Adult Medicaid Beneficiaries with SUD [Adjusted HEDIS measure]</t>
  </si>
  <si>
    <t>The average length of stay for beneficiaries discharged from IMD inpatient/residential treatment for SUD.</t>
  </si>
  <si>
    <t>[Insert row(s) for any state-specific subpopulation(s)]</t>
  </si>
  <si>
    <t>SUB-3: Patients who are identified with alcohol or drug use disorder who receive or refuse at discharge a prescription for FDA-approved medications for alcohol or drug use disorder, OR who receive or refuse a referral for addictions treatment.
SUB-3a: Patients who are identified with alcohol or drug disorder who receive a prescription for FDA-approved medications for alcohol or drug use disorder OR a referral for addictions treatment.</t>
  </si>
  <si>
    <t>INPUT (Q)</t>
  </si>
  <si>
    <t>OUTPUT(Q+1)</t>
  </si>
  <si>
    <t xml:space="preserve">DEMO OUTPUT (Q+1) </t>
  </si>
  <si>
    <t>TOTAL DEMONSTRATIONS Qs</t>
  </si>
  <si>
    <t>Count Qs</t>
  </si>
  <si>
    <t>Dates of reporting quarter
(MM/DD/YYYY - MM/DD/YYYY)</t>
  </si>
  <si>
    <t xml:space="preserve"> </t>
  </si>
  <si>
    <t>For each monitoring report, the state is expected to report the following information (presented by measurement period associated with policy information in the report, by reporting category)</t>
  </si>
  <si>
    <t>DY1Q1</t>
  </si>
  <si>
    <t>DY1Q2</t>
  </si>
  <si>
    <t>Start date</t>
  </si>
  <si>
    <t>End date</t>
  </si>
  <si>
    <t>Measurement period</t>
  </si>
  <si>
    <t>AD</t>
  </si>
  <si>
    <t>DY1Q3</t>
  </si>
  <si>
    <t xml:space="preserve">Start date: </t>
  </si>
  <si>
    <t>DY1Q4</t>
  </si>
  <si>
    <t>Start date (Q,90 day)</t>
  </si>
  <si>
    <t>DY2Q1</t>
  </si>
  <si>
    <t>DY Q</t>
  </si>
  <si>
    <t>CY Q</t>
  </si>
  <si>
    <t>Include Q</t>
  </si>
  <si>
    <t>Calendar year</t>
  </si>
  <si>
    <t>DY2Q2</t>
  </si>
  <si>
    <t>Demonstration year</t>
  </si>
  <si>
    <t>DY2Q3</t>
  </si>
  <si>
    <t>Monitoring Protocol Template (Part B)</t>
  </si>
  <si>
    <t>DY2Q4</t>
  </si>
  <si>
    <t>DY3Q1</t>
  </si>
  <si>
    <t>Other monthly and quarterly metrics</t>
  </si>
  <si>
    <t>DY3Q2</t>
  </si>
  <si>
    <t>DY3Q3</t>
  </si>
  <si>
    <t>Annual metrics that are established quality measures</t>
  </si>
  <si>
    <t>DY3Q4</t>
  </si>
  <si>
    <t>Other annual metrics</t>
  </si>
  <si>
    <t>DY4Q1</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</si>
  <si>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</si>
  <si>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</si>
  <si>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</si>
  <si>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</si>
  <si>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</si>
  <si>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</si>
  <si>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</si>
  <si>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</si>
  <si>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</si>
  <si>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</si>
  <si>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</si>
  <si>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</si>
  <si>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</si>
  <si>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</si>
  <si>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</si>
  <si>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</si>
  <si>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</si>
  <si>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</si>
  <si>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</si>
  <si>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</si>
  <si>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</si>
  <si>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</si>
  <si>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</si>
  <si>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</si>
  <si>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</si>
  <si>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</si>
  <si>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</si>
  <si>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</si>
  <si>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</si>
  <si>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</si>
  <si>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</si>
  <si>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</si>
  <si>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</si>
  <si>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</si>
  <si>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</si>
  <si>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</si>
  <si>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</si>
  <si>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</si>
  <si>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</si>
  <si>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</si>
  <si>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</si>
  <si>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</si>
  <si>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</si>
  <si>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</si>
  <si>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</si>
  <si>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</si>
  <si>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</si>
  <si>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</si>
  <si>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</si>
  <si>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</si>
  <si>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</si>
  <si>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</si>
  <si>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</si>
  <si>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</si>
  <si>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</si>
  <si>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</si>
  <si>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</si>
  <si>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</si>
  <si>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</si>
  <si>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</si>
  <si>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</si>
  <si>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</si>
  <si>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</si>
  <si>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</si>
  <si>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</si>
  <si>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</si>
  <si>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</si>
  <si>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</si>
  <si>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</si>
  <si>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</si>
  <si>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</si>
  <si>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</si>
  <si>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DY23Q2</t>
  </si>
  <si>
    <t>DY22Q3</t>
  </si>
  <si>
    <t>DY22Q4</t>
  </si>
  <si>
    <t>DY23Q1</t>
  </si>
  <si>
    <t>DY23Q3</t>
  </si>
  <si>
    <t>DY23Q4</t>
  </si>
  <si>
    <t>DY24Q1</t>
  </si>
  <si>
    <t>DY24Q2</t>
  </si>
  <si>
    <t>DY24Q3</t>
  </si>
  <si>
    <t>DY24Q4</t>
  </si>
  <si>
    <t>DY25Q1</t>
  </si>
  <si>
    <t>DY25Q2</t>
  </si>
  <si>
    <t>DY25Q3</t>
  </si>
  <si>
    <t>DY25Q4</t>
  </si>
  <si>
    <t>x</t>
  </si>
  <si>
    <t xml:space="preserve">Instructions: </t>
  </si>
  <si>
    <t>Demonstration reporting periods/dates</t>
  </si>
  <si>
    <t>Start date (MM/DD/YYYY)</t>
  </si>
  <si>
    <t>End date (MM/DD/YYYY)</t>
  </si>
  <si>
    <t>Reporting category</t>
  </si>
  <si>
    <t>Narrative information</t>
  </si>
  <si>
    <t>EXAMPLE:
CMS-provided</t>
  </si>
  <si>
    <t>CMS-provided</t>
  </si>
  <si>
    <r>
      <rPr>
        <vertAlign val="superscript"/>
        <sz val="11"/>
        <rFont val="Times New Roman"/>
        <family val="1"/>
      </rPr>
      <t>a</t>
    </r>
    <r>
      <rPr>
        <sz val="11"/>
        <rFont val="Times New Roman"/>
        <family val="1"/>
      </rPr>
      <t>There are no CMS-provided metrics related to milestone 3</t>
    </r>
  </si>
  <si>
    <t>CY</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</si>
  <si>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</si>
  <si>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DY Q annual metrics</t>
  </si>
  <si>
    <t>Dates of last SUD reporting quarter:</t>
  </si>
  <si>
    <t>Number of beneficiaries who used early intervention services (such as procedure codes associated with SBIRT) during the measurement period</t>
  </si>
  <si>
    <t>Number of beneficiaries who used outpatient services for SUD (such as outpatient recovery or motivational enhancement therapies, step down care, and monitoring for stable patients) during the measurement period</t>
  </si>
  <si>
    <t>Number of beneficiaries who used intensive outpatient and/or partial hospitalization services for SUD (such as specialized outpatient SUD therapy or other clinical services) during the measurement period</t>
  </si>
  <si>
    <t>Number of beneficiaries who use residential and/or inpatient services for SUD during the measurement period</t>
  </si>
  <si>
    <t>Number of beneficiaries who use withdrawal management services (such as outpatient, inpatient, or residential) during the measurement period</t>
  </si>
  <si>
    <t>Number of beneficiaries who have a claim for MAT for SUD during the measurement period</t>
  </si>
  <si>
    <r>
      <t>Start date (MM/DD/YYYY)</t>
    </r>
    <r>
      <rPr>
        <b/>
        <vertAlign val="superscript"/>
        <sz val="11"/>
        <color theme="0"/>
        <rFont val="Times New Roman"/>
        <family val="1"/>
      </rPr>
      <t>a</t>
    </r>
  </si>
  <si>
    <r>
      <t xml:space="preserve">EXAMPLE:
1
</t>
    </r>
    <r>
      <rPr>
        <b/>
        <i/>
        <sz val="11"/>
        <rFont val="Times New Roman"/>
        <family val="1"/>
      </rPr>
      <t>(Do not delete or edit this row)</t>
    </r>
  </si>
  <si>
    <r>
      <t>EXAMPLE:
The Department will use state-defined procedure codes (</t>
    </r>
    <r>
      <rPr>
        <i/>
        <u/>
        <sz val="11"/>
        <rFont val="Times New Roman"/>
        <family val="1"/>
      </rPr>
      <t>list specific codes</t>
    </r>
    <r>
      <rPr>
        <i/>
        <sz val="11"/>
        <rFont val="Times New Roman"/>
        <family val="1"/>
      </rPr>
      <t>) to calculate this metric.</t>
    </r>
  </si>
  <si>
    <r>
      <t xml:space="preserve">EXAMPLE:
Age group
</t>
    </r>
    <r>
      <rPr>
        <b/>
        <i/>
        <sz val="11"/>
        <rFont val="Times New Roman"/>
        <family val="1"/>
      </rPr>
      <t>(Do not delete or edit this row)</t>
    </r>
  </si>
  <si>
    <t xml:space="preserve">end of table </t>
  </si>
  <si>
    <t>EXAMPLE:
Other monthly and quarterly metrics</t>
  </si>
  <si>
    <t>Note: PRA Disclosure Statement to be added here</t>
  </si>
  <si>
    <t>[Add rows for all additional demonstration reporting quarters]</t>
  </si>
  <si>
    <t>EXAMPLE:
07/01/2018-06/30/2019</t>
  </si>
  <si>
    <t>State-specific metrics</t>
  </si>
  <si>
    <t xml:space="preserve">Reporting period (SUD DY and Q)
(Format DY#Q#; e.g., DY1Q1) </t>
  </si>
  <si>
    <r>
      <t xml:space="preserve">Broader section 1115 demonstration reporting period corresponding with the first SUD reporting quarter, if applicable. If there is no broader demonstration, fill in the first SUD reporting period.  </t>
    </r>
    <r>
      <rPr>
        <b/>
        <sz val="11"/>
        <color rgb="FFFF0000"/>
        <rFont val="Times New Roman"/>
        <family val="1"/>
      </rPr>
      <t xml:space="preserve">
</t>
    </r>
    <r>
      <rPr>
        <b/>
        <sz val="11"/>
        <color theme="0"/>
        <rFont val="Times New Roman"/>
        <family val="1"/>
      </rPr>
      <t>(Format DY#Q#; e.g., DY3Q1)</t>
    </r>
  </si>
  <si>
    <t>Baseline period for EQMs
(Format CY#; e.g., CY2019)</t>
  </si>
  <si>
    <t>Substance Use Disorder (SUD)</t>
  </si>
  <si>
    <t>Table 2. Substance Use Disorder Demonstration Reporting Schedule</t>
  </si>
  <si>
    <t>Table: Substance Use Disorder Demonstration Planned Metrics</t>
  </si>
  <si>
    <t>Table: Substance Use Disorder Demonstration Planned Subpopulations</t>
  </si>
  <si>
    <t>Table 1. Substance Use Disorder Demonstration Reporting Periods Input Table</t>
  </si>
  <si>
    <t>First SUD monitoring report in which the state plans to report annual metrics that are established quality measures (EQMs)</t>
  </si>
  <si>
    <t>Broader section 1115 reporting period, if applicable; else SUD reporting period
(Format DY#Q#; e.g., DY1Q3)</t>
  </si>
  <si>
    <t>SUD reporting quarter start date
(MM/DD/YYYY)</t>
  </si>
  <si>
    <t>SUD reporting quarter end date
(MM/DD/YYYY)</t>
  </si>
  <si>
    <t>Monitoring report due 
(per STCs) 
(MM/DD/YYYY)</t>
  </si>
  <si>
    <r>
      <t>For each reporting category, measurement period for which information is captured in monitoring report per standard reporting schedule (Format DY#Q#; e.g., DY1Q3)</t>
    </r>
    <r>
      <rPr>
        <b/>
        <vertAlign val="superscript"/>
        <sz val="11"/>
        <color theme="0"/>
        <rFont val="Times New Roman"/>
        <family val="1"/>
      </rPr>
      <t>b</t>
    </r>
    <r>
      <rPr>
        <b/>
        <sz val="11"/>
        <color theme="0"/>
        <rFont val="Times New Roman"/>
        <family val="1"/>
      </rPr>
      <t xml:space="preserve">
SUD</t>
    </r>
  </si>
  <si>
    <t>Serious Mental Illness and Serious Emotional Disturbance (SMI/SED)</t>
  </si>
  <si>
    <r>
      <rPr>
        <b/>
        <sz val="1"/>
        <color rgb="FF6C6F70"/>
        <rFont val="Times New Roman"/>
        <family val="1"/>
      </rPr>
      <t>Standard information on CMS-provided metrics</t>
    </r>
    <r>
      <rPr>
        <b/>
        <sz val="11"/>
        <color theme="0"/>
        <rFont val="Times New Roman"/>
        <family val="1"/>
      </rPr>
      <t xml:space="preserve">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</si>
  <si>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</si>
  <si>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</si>
  <si>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r>
      <rPr>
        <b/>
        <vertAlign val="superscript"/>
        <sz val="11"/>
        <color theme="0"/>
        <rFont val="Times New Roman"/>
        <family val="1"/>
      </rPr>
      <t>a</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</si>
  <si>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</si>
  <si>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</si>
  <si>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</si>
  <si>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Measurement 
period</t>
    </r>
  </si>
  <si>
    <r>
      <rPr>
        <b/>
        <sz val="1"/>
        <color rgb="FF6C6F70"/>
        <rFont val="Times New Roman"/>
        <family val="1"/>
      </rPr>
      <t>Standard information on CMS-provided metrics</t>
    </r>
    <r>
      <rPr>
        <b/>
        <sz val="11"/>
        <color theme="0"/>
        <rFont val="Times New Roman"/>
        <family val="1"/>
      </rPr>
      <t xml:space="preserve">
Reporting 
frequency</t>
    </r>
  </si>
  <si>
    <r>
      <rPr>
        <b/>
        <sz val="1"/>
        <color rgb="FF6C6F70"/>
        <rFont val="Times New Roman"/>
        <family val="1"/>
      </rPr>
      <t>Standard information on CMS-provided metrics</t>
    </r>
    <r>
      <rPr>
        <b/>
        <sz val="11"/>
        <color theme="0"/>
        <rFont val="Times New Roman"/>
        <family val="1"/>
      </rPr>
      <t xml:space="preserve">
Reporting 
priority</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</si>
  <si>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</si>
  <si>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Baseline, annual goals, and demonstration target</t>
    </r>
    <r>
      <rPr>
        <b/>
        <sz val="11"/>
        <color theme="0"/>
        <rFont val="Times New Roman"/>
        <family val="1"/>
      </rPr>
      <t xml:space="preserve">
Annual goal</t>
    </r>
  </si>
  <si>
    <r>
      <rPr>
        <b/>
        <sz val="1"/>
        <color rgb="FF6C6F70"/>
        <rFont val="Times New Roman"/>
        <family val="1"/>
      </rPr>
      <t>Alignment with CMS-provided technical specifications manual</t>
    </r>
    <r>
      <rPr>
        <b/>
        <sz val="11"/>
        <color theme="0"/>
        <rFont val="Times New Roman"/>
        <family val="1"/>
      </rPr>
      <t xml:space="preserve">
Attest that planned 
reporting matches the 
CMS-provided 
technical specifications manual (Y/N)</t>
    </r>
  </si>
  <si>
    <r>
      <rPr>
        <b/>
        <sz val="1"/>
        <color rgb="FF6C6F70"/>
        <rFont val="Times New Roman"/>
        <family val="1"/>
      </rPr>
      <t>Phased-in metrics reporting</t>
    </r>
    <r>
      <rPr>
        <b/>
        <sz val="11"/>
        <color theme="0"/>
        <rFont val="Times New Roman"/>
        <family val="1"/>
      </rPr>
      <t xml:space="preserve">
State plans to phase in 
reporting (Y/N)</t>
    </r>
  </si>
  <si>
    <r>
      <rPr>
        <b/>
        <sz val="1"/>
        <color rgb="FF6C6F70"/>
        <rFont val="Times New Roman"/>
        <family val="1"/>
      </rPr>
      <t>Phased-in metrics reporting</t>
    </r>
    <r>
      <rPr>
        <b/>
        <sz val="11"/>
        <color theme="0"/>
        <rFont val="Times New Roman"/>
        <family val="1"/>
      </rPr>
      <t xml:space="preserve">
Explanation of any plans to phase in reporting over time</t>
    </r>
  </si>
  <si>
    <r>
      <rPr>
        <b/>
        <sz val="1"/>
        <color rgb="FF6C6F70"/>
        <rFont val="Times New Roman"/>
        <family val="1"/>
      </rPr>
      <t>Planned subpopulation reporting</t>
    </r>
    <r>
      <rPr>
        <b/>
        <sz val="11"/>
        <color theme="0"/>
        <rFont val="Times New Roman"/>
        <family val="1"/>
      </rPr>
      <t xml:space="preserve">
Subpopulation category</t>
    </r>
  </si>
  <si>
    <r>
      <rPr>
        <b/>
        <sz val="1"/>
        <color rgb="FF6C6F70"/>
        <rFont val="Times New Roman"/>
        <family val="1"/>
      </rPr>
      <t>Planned subpopulation reporting</t>
    </r>
    <r>
      <rPr>
        <b/>
        <sz val="11"/>
        <color theme="0"/>
        <rFont val="Times New Roman"/>
        <family val="1"/>
      </rPr>
      <t xml:space="preserve">
Subpopulations</t>
    </r>
  </si>
  <si>
    <r>
      <rPr>
        <b/>
        <sz val="1"/>
        <color rgb="FF6C6F70"/>
        <rFont val="Times New Roman"/>
        <family val="1"/>
      </rPr>
      <t>Planned subpopulation reporting</t>
    </r>
    <r>
      <rPr>
        <b/>
        <sz val="11"/>
        <color theme="0"/>
        <rFont val="Times New Roman"/>
        <family val="1"/>
      </rPr>
      <t xml:space="preserve">
Reporting priority</t>
    </r>
  </si>
  <si>
    <r>
      <rPr>
        <b/>
        <sz val="1"/>
        <color rgb="FF6C6F70"/>
        <rFont val="Times New Roman"/>
        <family val="1"/>
      </rPr>
      <t>Planned subpopulation reporting</t>
    </r>
    <r>
      <rPr>
        <b/>
        <sz val="11"/>
        <color theme="0"/>
        <rFont val="Times New Roman"/>
        <family val="1"/>
      </rPr>
      <t xml:space="preserve">
Relevant metrics </t>
    </r>
  </si>
  <si>
    <r>
      <rPr>
        <b/>
        <sz val="1"/>
        <color rgb="FF6C6F70"/>
        <rFont val="Times New Roman"/>
        <family val="1"/>
      </rPr>
      <t>Planned subpopulation reporting</t>
    </r>
    <r>
      <rPr>
        <b/>
        <sz val="11"/>
        <color theme="0"/>
        <rFont val="Times New Roman"/>
        <family val="1"/>
      </rPr>
      <t xml:space="preserve">
Subpopulation type</t>
    </r>
  </si>
  <si>
    <r>
      <rPr>
        <b/>
        <sz val="1"/>
        <color rgb="FF6C6F70"/>
        <rFont val="Times New Roman"/>
        <family val="1"/>
      </rPr>
      <t>Planned subpopulation reporting</t>
    </r>
    <r>
      <rPr>
        <b/>
        <sz val="11"/>
        <color theme="0"/>
        <rFont val="Times New Roman"/>
        <family val="1"/>
      </rPr>
      <t xml:space="preserve">
State will report (Y/N)</t>
    </r>
  </si>
  <si>
    <r>
      <rPr>
        <b/>
        <sz val="1"/>
        <color rgb="FF6C6F70"/>
        <rFont val="Times New Roman"/>
        <family val="1"/>
      </rPr>
      <t xml:space="preserve">Baseline, annual goals, and demonstration target
</t>
    </r>
    <r>
      <rPr>
        <b/>
        <sz val="11"/>
        <color theme="0"/>
        <rFont val="Times New Roman"/>
        <family val="1"/>
      </rPr>
      <t>Overall demonstration 
target</t>
    </r>
  </si>
  <si>
    <r>
      <rPr>
        <vertAlign val="superscript"/>
        <sz val="11"/>
        <rFont val="Times New Roman"/>
        <family val="1"/>
      </rPr>
      <t>a</t>
    </r>
    <r>
      <rPr>
        <sz val="11"/>
        <rFont val="Times New Roman"/>
        <family val="1"/>
      </rPr>
      <t xml:space="preserve"> If the state is not reporting a required subpopulation category (i.e., column F = “N”), enter explanation in corresponding row in column H.</t>
    </r>
  </si>
  <si>
    <t>n.a.</t>
  </si>
  <si>
    <t xml:space="preserve">blank </t>
  </si>
  <si>
    <r>
      <t xml:space="preserve">b </t>
    </r>
    <r>
      <rPr>
        <sz val="11"/>
        <rFont val="Times New Roman"/>
        <family val="1"/>
      </rPr>
      <t>If the state is not reporting a required metric (i.e., column K = “N”), enter explanation in corresponding row in column P.</t>
    </r>
  </si>
  <si>
    <t>SUD reporting period
(Format DY#Q#; e.g., DY1Q3)</t>
  </si>
  <si>
    <t>1115 DEMO START INPUT</t>
  </si>
  <si>
    <t>SUD DEMO START INPUT</t>
  </si>
  <si>
    <t xml:space="preserve">SUD DY and Q associated with monitoring report
(Format DY#Q#; e.g., DY1Q1) </t>
  </si>
  <si>
    <r>
      <rPr>
        <vertAlign val="superscript"/>
        <sz val="11"/>
        <rFont val="Times New Roman"/>
        <family val="1"/>
      </rPr>
      <t xml:space="preserve">b </t>
    </r>
    <r>
      <rPr>
        <sz val="11"/>
        <rFont val="Times New Roman"/>
        <family val="1"/>
      </rPr>
      <t>The auto-populated reporting schedule in Table 2 outlines the data the state is expected to report for each demonstration year and quarter.  However, states are not expected to begin reporting any metrics data until after monitoring protocol approval. The state should see Section B of the Monitoring Report Instructions for more information on retrospective reporting of data following protocol approval.</t>
    </r>
  </si>
  <si>
    <t>DY22Q2</t>
  </si>
  <si>
    <r>
      <t xml:space="preserve">a </t>
    </r>
    <r>
      <rPr>
        <b/>
        <sz val="11"/>
        <color theme="1"/>
        <rFont val="Times New Roman"/>
        <family val="1"/>
      </rPr>
      <t>SUD demonstration start date</t>
    </r>
    <r>
      <rPr>
        <sz val="11"/>
        <color theme="1"/>
        <rFont val="Times New Roman"/>
        <family val="1"/>
      </rPr>
      <t xml:space="preserve">: For monitoring purposes, CMS defines the start date of the demonstration as the </t>
    </r>
    <r>
      <rPr>
        <i/>
        <sz val="11"/>
        <color theme="1"/>
        <rFont val="Times New Roman"/>
        <family val="1"/>
      </rPr>
      <t>effective date</t>
    </r>
    <r>
      <rPr>
        <sz val="11"/>
        <color theme="1"/>
        <rFont val="Times New Roman"/>
        <family val="1"/>
      </rPr>
      <t xml:space="preserve"> listed in the state’s STCs at time of SUD demonstration approval.  For example, if the state’s STCs at the time of SUD demonstration approval note that the demonstration is effective January 1, 2020 – December 31, 2025, the state should consider January 1, 2020 to be the start date of the demonstration.  Note that that the effective date is considered to be the first day the state may begin its SUD demonstration.  In many cases, the effective date is distinct from the approval date of a demonstration; that is, in certain cases, CMS may approve a section 1115 demonstration with an effective date that is in the future.  For example, CMS may approve an extension request on December 15, 2020, with an effective date of January 1, 2021 for the new demonstration period.  In many cases, the effective date also differs from the date a state begins implementing its demonstration.  To generate an accurate reporting schedule, the start date as listed in Table 1 of the “SUD reporting schedule tab” should align with the first day of a month.  If a state’s SUD demonstration begins on any day other than the first day of the month, the state should list its start date as the first day of the month in which the effective date occurs.  For example, if a state’s effective date is listed as January 15, 2020, the state should indicate "01/01/2020" as the start date in Table 1 of the “SUD reporting schedule” tab.  Please see Appendix A for more information on determining demonstration quarter timing.</t>
    </r>
  </si>
  <si>
    <r>
      <rPr>
        <b/>
        <sz val="11"/>
        <color rgb="FF6C6F70"/>
        <rFont val="Times New Roman"/>
        <family val="1"/>
      </rPr>
      <t>Phased-in metrics reporting</t>
    </r>
    <r>
      <rPr>
        <b/>
        <sz val="11"/>
        <color theme="0"/>
        <rFont val="Times New Roman"/>
        <family val="1"/>
      </rPr>
      <t xml:space="preserve">
SUD monitoring report in which metric will be phased in (Format DY#Q#; e.g., DY1Q3)</t>
    </r>
  </si>
  <si>
    <t>Proposed deviation in measurement period from standard reporting schedule in column G
(Format DY#Q#; e.g., DY1Q3)</t>
  </si>
  <si>
    <r>
      <rPr>
        <vertAlign val="superscript"/>
        <sz val="11"/>
        <rFont val="Times New Roman"/>
        <family val="1"/>
      </rPr>
      <t>d</t>
    </r>
    <r>
      <rPr>
        <sz val="11"/>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</si>
  <si>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</si>
  <si>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 xml:space="preserve">Explanation for deviations
(if column H="Y") </t>
  </si>
  <si>
    <t>(2) Review the state's reporting schedule in the SUD demonstration reporting schedule table (Table 2).  For each of the reporting categories listed in column F, select Y or N in column H, "Deviation from standard reporting schedule (Y/N)" to indicate whether the state plans to report according to the standard reporting schedule.  If a state's planned reporting does not match the standard reporting schedule for any quarter and/or reporting category (i.e., column H=“Y”), the state should describe these deviations in column I, "Explanation for deviations (if column H="Y")" and use column J, “Proposed deviations from standard reporting schedule,” to indicate the SUD measurement periods with which it wishes to overwrite the standard schedule (column G).  All other columns are locked for editing and should not be altered by the state.</t>
  </si>
  <si>
    <t>Column A</t>
  </si>
  <si>
    <t>Deviation from standard reporting schedule 
(Y/N/n.a.)</t>
  </si>
  <si>
    <t>DY99Q3</t>
  </si>
  <si>
    <t>DY99Q1</t>
  </si>
  <si>
    <t>DY26Q1</t>
  </si>
  <si>
    <t>DY26Q2</t>
  </si>
  <si>
    <t>DY26Q3</t>
  </si>
  <si>
    <t>DY26Q4</t>
  </si>
  <si>
    <t>DY27Q1</t>
  </si>
  <si>
    <t>DY27Q2</t>
  </si>
  <si>
    <t>DY27Q3</t>
  </si>
  <si>
    <t>DY27Q4</t>
  </si>
  <si>
    <t>DY28Q1</t>
  </si>
  <si>
    <t>DY28Q2</t>
  </si>
  <si>
    <t>DY28Q3</t>
  </si>
  <si>
    <t>DY28Q4</t>
  </si>
  <si>
    <t>DY29Q1</t>
  </si>
  <si>
    <t>DY29Q2</t>
  </si>
  <si>
    <t>DY29Q3</t>
  </si>
  <si>
    <t>DY29Q4</t>
  </si>
  <si>
    <t>DY30Q1</t>
  </si>
  <si>
    <t>DY31Q1</t>
  </si>
  <si>
    <t>DY32Q1</t>
  </si>
  <si>
    <t>DY33Q1</t>
  </si>
  <si>
    <t>DY30Q2</t>
  </si>
  <si>
    <t>DY30Q3</t>
  </si>
  <si>
    <t>DY30Q4</t>
  </si>
  <si>
    <t>DY31Q2</t>
  </si>
  <si>
    <t>DY31Q3</t>
  </si>
  <si>
    <t>DY31Q4</t>
  </si>
  <si>
    <t>DY32Q2</t>
  </si>
  <si>
    <t>DY32Q3</t>
  </si>
  <si>
    <t>DY32Q4</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</si>
  <si>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</si>
  <si>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</si>
  <si>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</si>
  <si>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</si>
  <si>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</si>
  <si>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</si>
  <si>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</si>
  <si>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</si>
  <si>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</si>
  <si>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</si>
  <si>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</si>
  <si>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</si>
  <si>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</si>
  <si>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</si>
  <si>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</si>
  <si>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</si>
  <si>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</si>
  <si>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</si>
  <si>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</si>
  <si>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</si>
  <si>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</si>
  <si>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</si>
  <si>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</si>
  <si>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</si>
  <si>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</si>
  <si>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</si>
  <si>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</si>
  <si>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</si>
  <si>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</si>
  <si>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</si>
  <si>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</si>
  <si>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</si>
  <si>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</si>
  <si>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</si>
  <si>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</si>
  <si>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</si>
  <si>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</si>
  <si>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</si>
  <si>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</si>
  <si>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</si>
  <si>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</si>
  <si>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</si>
  <si>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</si>
  <si>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</si>
  <si>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</si>
  <si>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</si>
  <si>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</si>
  <si>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</si>
  <si>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</si>
  <si>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</si>
  <si>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</si>
  <si>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</si>
  <si>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</si>
  <si>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</si>
  <si>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</si>
  <si>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</si>
  <si>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</si>
  <si>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</si>
  <si>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</si>
  <si>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</si>
  <si>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</si>
  <si>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</si>
  <si>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</si>
  <si>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</si>
  <si>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</si>
  <si>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</si>
  <si>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</si>
  <si>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</si>
  <si>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</si>
  <si>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</si>
  <si>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</si>
  <si>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</si>
  <si>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</si>
  <si>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</si>
  <si>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</si>
  <si>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</si>
  <si>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</si>
  <si>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</si>
  <si>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</si>
  <si>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</si>
  <si>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</si>
  <si>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</si>
  <si>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</si>
  <si>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</si>
  <si>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</si>
  <si>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</si>
  <si>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</si>
  <si>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</si>
  <si>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</si>
  <si>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</si>
  <si>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</si>
  <si>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</si>
  <si>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</si>
  <si>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</si>
  <si>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</si>
  <si>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</si>
  <si>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</si>
  <si>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</si>
  <si>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</si>
  <si>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</si>
  <si>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</si>
  <si>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</si>
  <si>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</si>
  <si>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</si>
  <si>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</si>
  <si>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</si>
  <si>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</si>
  <si>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</si>
  <si>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</si>
  <si>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</si>
  <si>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</si>
  <si>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</si>
  <si>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</si>
  <si>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</si>
  <si>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</si>
  <si>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</si>
  <si>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</si>
  <si>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</si>
  <si>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</si>
  <si>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</si>
  <si>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</si>
  <si>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</si>
  <si>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</si>
  <si>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</si>
  <si>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</si>
  <si>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</si>
  <si>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</si>
  <si>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</si>
  <si>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</si>
  <si>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</si>
  <si>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</si>
  <si>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</si>
  <si>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</si>
  <si>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</si>
  <si>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</si>
  <si>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</si>
  <si>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</si>
  <si>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</si>
  <si>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</si>
  <si>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</si>
  <si>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</si>
  <si>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</si>
  <si>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</si>
  <si>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</si>
  <si>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</si>
  <si>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</si>
  <si>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</si>
  <si>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</si>
  <si>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</si>
  <si>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</si>
  <si>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</si>
  <si>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</si>
  <si>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</si>
  <si>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</si>
  <si>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</si>
  <si>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</si>
  <si>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</si>
  <si>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</si>
  <si>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</si>
  <si>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</si>
  <si>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</si>
  <si>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</si>
  <si>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</si>
  <si>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</si>
  <si>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</si>
  <si>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</si>
  <si>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</si>
  <si>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</si>
  <si>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</si>
  <si>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</si>
  <si>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</si>
  <si>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</si>
  <si>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</si>
  <si>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</si>
  <si>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</si>
  <si>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</si>
  <si>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</si>
  <si>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</si>
  <si>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</si>
  <si>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</si>
  <si>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</si>
  <si>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</si>
  <si>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</si>
  <si>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</si>
  <si>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</si>
  <si>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</si>
  <si>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</si>
  <si>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</si>
  <si>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</si>
  <si>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</si>
  <si>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</si>
  <si>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</si>
  <si>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</si>
  <si>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</si>
  <si>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</si>
  <si>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</si>
  <si>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</si>
  <si>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</si>
  <si>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</si>
  <si>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</si>
  <si>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</si>
  <si>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</si>
  <si>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</si>
  <si>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</si>
  <si>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</si>
  <si>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</si>
  <si>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</si>
  <si>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</si>
  <si>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</si>
  <si>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</si>
  <si>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</si>
  <si>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</si>
  <si>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</si>
  <si>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</si>
  <si>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</si>
  <si>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</si>
  <si>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</si>
  <si>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</si>
  <si>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</si>
  <si>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</si>
  <si>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</si>
  <si>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</si>
  <si>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</si>
  <si>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</si>
  <si>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</si>
  <si>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</si>
  <si>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</si>
  <si>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</si>
  <si>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</si>
  <si>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</si>
  <si>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</si>
  <si>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</si>
  <si>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</si>
  <si>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</si>
  <si>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</si>
  <si>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</si>
  <si>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</si>
  <si>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</si>
  <si>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</si>
  <si>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</si>
  <si>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</si>
  <si>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</si>
  <si>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</si>
  <si>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</si>
  <si>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</si>
  <si>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</si>
  <si>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</si>
  <si>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</si>
  <si>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</si>
  <si>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</si>
  <si>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</si>
  <si>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</si>
  <si>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</si>
  <si>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</si>
  <si>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</si>
  <si>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</si>
  <si>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</si>
  <si>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</si>
  <si>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</si>
  <si>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</si>
  <si>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</si>
  <si>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</si>
  <si>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</si>
  <si>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DY99Q2</t>
  </si>
  <si>
    <t>DY99Q4</t>
  </si>
  <si>
    <t>DY100Q1</t>
  </si>
  <si>
    <t>DY100Q2</t>
  </si>
  <si>
    <t>DY100Q3</t>
  </si>
  <si>
    <t>DY100Q4</t>
  </si>
  <si>
    <r>
      <rPr>
        <vertAlign val="superscript"/>
        <sz val="11"/>
        <rFont val="Times New Roman"/>
        <family val="1"/>
      </rPr>
      <t>f</t>
    </r>
    <r>
      <rPr>
        <sz val="11"/>
        <rFont val="Times New Roman"/>
        <family val="1"/>
      </rPr>
      <t xml:space="preserve"> While grievances and appeals metrics are recommended for reporting, the state is required, per 42 CFR 431.428(a)5, to provide updates on the results of beneficiary satisfaction surveys, if conducted during the reporting year, including updates on grievances and appeals from beneficiaries, in in its annual (Q4) monitoring report.</t>
    </r>
  </si>
  <si>
    <r>
      <t>c</t>
    </r>
    <r>
      <rPr>
        <sz val="11"/>
        <rFont val="Times New Roman"/>
        <family val="1"/>
      </rPr>
      <t xml:space="preserve"> The state should use column P to outline calculation methods for specific metrics as explained in Version 4.0 of the Medicaid Section 1115 Substance Use Disorder Demonstrations Monitoring Protocol Instructions.</t>
    </r>
  </si>
  <si>
    <t>First SUD monitoring report due date (per STCs) (MM/DD/YYYY)</t>
  </si>
  <si>
    <r>
      <rPr>
        <vertAlign val="superscript"/>
        <sz val="11"/>
        <rFont val="Times New Roman"/>
        <family val="1"/>
      </rPr>
      <t>b</t>
    </r>
    <r>
      <rPr>
        <sz val="11"/>
        <rFont val="Times New Roman"/>
        <family val="1"/>
      </rPr>
      <t xml:space="preserve"> If the state is reporting on the Dual-eligible status, Pregnancy status, Criminal justice status, and OUD population subpopulation categories, the state should use column H to outline its subpopulation identification approach as explained in Version 4.0 of the Medicaid Section 1115 Substance Use Disorder Demonstrations Monitoring Protocol Instructions. </t>
    </r>
  </si>
  <si>
    <r>
      <rPr>
        <vertAlign val="superscript"/>
        <sz val="11"/>
        <rFont val="Times New Roman"/>
        <family val="1"/>
      </rPr>
      <t>c</t>
    </r>
    <r>
      <rPr>
        <sz val="11"/>
        <rFont val="Times New Roman"/>
        <family val="1"/>
      </rPr>
      <t xml:space="preserve"> If the state is planning to phase in the reporting of any of the subpopulation categories, the state should (1) select N in column G and (2) provide an explanation and the report (SUD DY and Q) in which it will begin reporting the subpopulation category in column H.</t>
    </r>
  </si>
  <si>
    <t>blank row</t>
  </si>
  <si>
    <r>
      <rPr>
        <b/>
        <sz val="1"/>
        <color rgb="FF6C6F70"/>
        <rFont val="Times New Roman"/>
        <family val="1"/>
      </rPr>
      <t xml:space="preserve">Relevant metrics </t>
    </r>
    <r>
      <rPr>
        <b/>
        <sz val="1"/>
        <color theme="0"/>
        <rFont val="Times New Roman"/>
        <family val="1"/>
      </rPr>
      <t xml:space="preserve">
</t>
    </r>
    <r>
      <rPr>
        <b/>
        <sz val="11"/>
        <color theme="0"/>
        <rFont val="Times New Roman"/>
        <family val="1"/>
      </rPr>
      <t>If the planned reporting of relevant metrics does not match (i.e., column I = "N"), list the metrics for which state plans to report for each subpopulation category (Format metric number, comma separated)</t>
    </r>
  </si>
  <si>
    <r>
      <rPr>
        <b/>
        <sz val="1"/>
        <color rgb="FF6C6F70"/>
        <rFont val="Times New Roman"/>
        <family val="1"/>
      </rPr>
      <t xml:space="preserve">Relevant metrics
</t>
    </r>
    <r>
      <rPr>
        <b/>
        <sz val="11"/>
        <color theme="0"/>
        <rFont val="Times New Roman"/>
        <family val="1"/>
      </rPr>
      <t xml:space="preserve">Attest that metrics reporting for subpopulation category matches CMS-provided technical specifications manual (Y/N) </t>
    </r>
  </si>
  <si>
    <r>
      <rPr>
        <b/>
        <sz val="1"/>
        <color rgb="FF6C6F70"/>
        <rFont val="Times New Roman"/>
        <family val="1"/>
      </rPr>
      <t xml:space="preserve">Subpopulations
</t>
    </r>
    <r>
      <rPr>
        <b/>
        <sz val="11"/>
        <color theme="0"/>
        <rFont val="Times New Roman"/>
        <family val="1"/>
      </rPr>
      <t>Attest that planned subpopulation reporting within each category matches the description in the CMS-provided technical specifications manual (Y/N)</t>
    </r>
  </si>
  <si>
    <t>SUD DY and Q start date (MM/DD/YYYY)</t>
  </si>
  <si>
    <t>SUD DY and Q end date (MM/DD/YYYY)</t>
  </si>
  <si>
    <t>DY</t>
  </si>
  <si>
    <t xml:space="preserve">(1) In the reporting periods input table (Table 1), use the prompt in column A to enter the requested information in the corresponding row of column B.  All monitoring report names and reporting periods should use the format DY#Q# or CY# and all dates should use the format MM/DD/YYYY with no spaces in the cell.  The information entered in these cells will auto-populate the SUD demonstration reporting schedule in Table 2.  All cells in the input table must be completed in entirety and in the correct format for the standard reporting schedule to be accurately auto-populated.  </t>
  </si>
  <si>
    <t>Dates of first SUD demonstration year (SUD DY1)</t>
  </si>
  <si>
    <t>Medicaid Section 1115 SUD Demonstrations Monitoring Protocol (Part A) - Planned Metrics (Version 7.0)</t>
  </si>
  <si>
    <t>Medicaid Section 1115 SUD Demonstrations Protocol (Part A) - Planned Subpopulations (Version 7.0)</t>
  </si>
  <si>
    <t>Medicaid Section 1115 SUD Demonstrations Monitoring Protocol (Part A) - Reporting Schedule (Version 7.0)</t>
  </si>
  <si>
    <r>
      <rPr>
        <b/>
        <sz val="1"/>
        <color rgb="FF6C6F70"/>
        <rFont val="Times New Roman"/>
        <family val="1"/>
      </rPr>
      <t xml:space="preserve">Alignment with CMS-provided technical specifications manual
</t>
    </r>
    <r>
      <rPr>
        <b/>
        <sz val="11"/>
        <color theme="0"/>
        <rFont val="Times New Roman"/>
        <family val="1"/>
      </rPr>
      <t>Explanation of any deviations from the CMS-provided 
technical specifications manual or other considerations (different data source, definition, codes, target population, etc.)</t>
    </r>
    <r>
      <rPr>
        <b/>
        <vertAlign val="superscript"/>
        <sz val="11"/>
        <color theme="0"/>
        <rFont val="Times New Roman"/>
        <family val="1"/>
      </rPr>
      <t>b,c</t>
    </r>
  </si>
  <si>
    <r>
      <rPr>
        <b/>
        <sz val="1"/>
        <color rgb="FF6C6F70"/>
        <rFont val="Times New Roman"/>
        <family val="1"/>
      </rPr>
      <t>Baseline, annual goals, and demonstration target</t>
    </r>
    <r>
      <rPr>
        <b/>
        <sz val="11"/>
        <color theme="0"/>
        <rFont val="Times New Roman"/>
        <family val="1"/>
      </rPr>
      <t xml:space="preserve">
Baseline period (MM/DD/YYYY-MM/DD/YYYY)</t>
    </r>
  </si>
  <si>
    <t>Dates of first quarter of the baseline period for CMS-constructed metrics</t>
  </si>
  <si>
    <r>
      <rPr>
        <b/>
        <sz val="1"/>
        <color rgb="FF6C6F70"/>
        <rFont val="Times New Roman"/>
        <family val="1"/>
      </rPr>
      <t xml:space="preserve">Subpopulations
</t>
    </r>
    <r>
      <rPr>
        <b/>
        <sz val="11"/>
        <color theme="0"/>
        <rFont val="Times New Roman"/>
        <family val="1"/>
      </rPr>
      <t>If the planned reporting of subpopulations does not match (i.e., column G = “N”), list the subpopulations state plans to report 
(Format comma separated)</t>
    </r>
    <r>
      <rPr>
        <b/>
        <vertAlign val="superscript"/>
        <sz val="11"/>
        <color theme="0"/>
        <rFont val="Times New Roman"/>
        <family val="1"/>
      </rPr>
      <t>a,b,c</t>
    </r>
  </si>
  <si>
    <t>N</t>
  </si>
  <si>
    <t>Y</t>
  </si>
  <si>
    <t>01/01/2018-12/31/2018</t>
  </si>
  <si>
    <t>Increase</t>
  </si>
  <si>
    <t>LA will not include the “same provider” in the criteria to determine these residential and inpatient stays.  This deviation will result in LA calculating the stays based on residential and inpatient claims having less than a one-day break for the same beneficiary.</t>
  </si>
  <si>
    <t>To ensure all SUD Residential Treatment services available through Louisiana Medicaid are captured in this metric, the following (5) Residential SUD Treatment service HCPCS codes (H0011, H0012, H2013, H2034, H2036) were added to the HCPCS Codes list in step 1b. To address an issue with the use of incorrect POS codes on SUD Outpatient Treatment claims, modification was made to step 1a to require SUD Residential Treatment HCPCS codes H0011, H0012, H0019, H2013, H2034, H2036 on claims using POS 55.
The state creates a list of provider NPI for facilities that qualify as an IMD.  The IMD qualification criteria is based on the “institution for mental diseases” term as defined in 42 U.S.C. Sec. 1905(i).  The state uses a combination of facility licensure and provider enrollment information, which specifically identifies free standing psychiatric and residential facilities, to determine which entities qualify as an IMD.  This list of IMD NPI is not published, but it is shared with our actuaries for utilization in the development of our annual data book related to rate setting.  It is also used as part of the criteria to determine which claim records to include in the calculations for metric #5; when the claim record’s Billing Provider NPI is one of the IMD NPI, then the services from that claim record were from an IMD.
LA will not include the “same provider” in the criteria to determine these residential and inpatient stays.  This deviation will result in LA calculating the stays based on residential and inpatient claims having less than a one-day break for the same beneficiary.</t>
  </si>
  <si>
    <t>To ensure all SUD Residential Treatment services available through Louisiana Medicaid are captured in this metric, the following (5) Residential SUD Treatment service HCPCS codes (H0011, H0012, H2013, H2034, H2036) were added to the HCPCS Codes list in step 1b. To address an issue with the use of incorrect POS codes on SUD Outpatient Treatment claims, modification was made to step 1a to require SUD Residential Treatment HCPCS codes H0011, H0012, H0019, H2013, H2034, H2036 on claims using POS 55.
LA will not include the “same provider” in the criteria to determine these residential and inpatient stays.  This deviation will result in LA calculating the stays based on residential and inpatient claims having less than a one-day break for the same beneficiary.</t>
  </si>
  <si>
    <t>The number of SUD providers is determined by counting the number of unique Rendering provider (individual) NPI that were listed on the results claim records from metric #6 (Any SUD Treatment).  There were no limits on the types of providers counted for metric #13, all types of Rendering providers listed on metric #6 claim records were included.  The count of unique SUD providers was based on metric #6 claim records that have a date of service in the reporting year.</t>
  </si>
  <si>
    <t>The number of MAT SUD providers is determined by counting the number of unique Rendering provider (individual) NPI that were listed on results claim records from metric #12 (Medication-Assisted Treatment).  There were no limits on the types of providers counted for metric #14, all types of Rendering providers listed on metric #12 claim records were included.  The count of unique MAT SUD providers was based on metric #12 claim records that have a date of service in the reporting year.</t>
  </si>
  <si>
    <t>Percentage of ED visits for beneficiaries age 18 and older with a principal diagnosis of AOD abuse or dependence who had a follow-up visit for AOD abuse or dependence. Two rates are reported:
- 	Percentage of ED visits for which the beneficiary received follow-up within 30 days of the ED visit (31 total days).
- 	Percentage of ED visits for which the beneficiary received follow-up within 7 days of the ED visit (8 total days).</t>
  </si>
  <si>
    <t>Percentage of ED visits for beneficiaries age 18 and older with a principal diagnosis of mental illness or intentional self-harm and who had a follow-up visit for mental illness. Two rates are reported:
-	 Percentage of ED visits for mental illness for which the beneficiary received follow-up within 30 days of the ED visit (31 total days)
-	 Percentage of ED visits for mental illness for which the beneficiary received follow-up within 7 days of the ED visit (8 total days).</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</si>
  <si>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</si>
  <si>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Consistent</t>
  </si>
  <si>
    <t>Decrease</t>
  </si>
  <si>
    <t>Percentage of beneficiaries age 18 and older with concurrent use of prescription opioids and benzodiazepines. Beneficiaries with a cancer diagnosis, sickle cell disease diagnosis, or in hospice are excluded.</t>
  </si>
  <si>
    <t>01/01/2017-12/31/2018</t>
  </si>
  <si>
    <t>To ensure all SUD Residential Treatment services available through Louisiana Medicaid are captured in this metric, the following (5) Residential SUD Treatment service HCPCS codes (H0011, H0012, H2013, H2034, H2036) were added to the HCPCS Codes list in step 1b. To address an issue with the use of incorrect POS codes on SUD Outpatient Treatment claims, modification was made to step 1a to require SUD Residential Treatment HCPCS codes H0011, H0012, H0019, H2013, H2034, H2036 on claims using POS 55.
The state creates a list of provider NPI for facilities that qualify as an IMD.  The IMD qualification criteria is based on the “institution for mental diseases” term as defined in 42 U.S.C. Sec. 1905(i).  The state uses a combination of facility licensure and provider enrollment information, which specifically identifies free standing psychiatric and residential facilities, to determine which entities qualify as an IMD.  This list of IMD NPI is not published, but it is shared with our actuaries for utilization in the development of our annual data book related to rate setting.  It is also used as part of the criteria to determine which claim records to include in the calculations for metric #5; when the claim record’s Billing Provider NPI is one of the IMD NPI, then the services from that claim record were from an IMD.
LA will not include the “same provider” in the criteria to determine these residential and inpatient stays.  This deviation will result in LA calculating the stays based on residential and inpatient claims having less than a one-day break for the same beneficiary.</t>
  </si>
  <si>
    <t>Percentage of eligible physicians with access to the PMP</t>
  </si>
  <si>
    <t>Percentage of eligible physicians with active access privileges to the PMP</t>
  </si>
  <si>
    <t>LA Board of Pharmacy</t>
  </si>
  <si>
    <t>Emergency department admit, discharge, transfer (ADT) data sharing</t>
  </si>
  <si>
    <t>Number of EDs providing ADT information to the state</t>
  </si>
  <si>
    <t>LaEDIE</t>
  </si>
  <si>
    <t>Corrections and care delivery systems</t>
  </si>
  <si>
    <t>Number of incarcerated individuals who are Medicaid eligible that are enrolled with a MCO prior to release</t>
  </si>
  <si>
    <t>Enrollment Broker</t>
  </si>
  <si>
    <t xml:space="preserve">Follow-up after Emergency Department Visit for Alcohol or Other Drug Dependence (FUA-AD)
[NCQA; NQF #3488; Medicaid Adult Core Set; Adjusted HEDIS measure]d
</t>
  </si>
  <si>
    <t xml:space="preserve">Follow-up after Emergency Department Visit for Mental Illness (FUM-AD)
[NCQA; NQF #3489; Medicaid Adult Core Set; Adjusted HEDIS measure]e
</t>
  </si>
  <si>
    <t xml:space="preserve">Readmissions Among Beneficiaries with SUD </t>
  </si>
  <si>
    <t>Grievances and appealsf</t>
  </si>
  <si>
    <t>S1</t>
  </si>
  <si>
    <t>PMP utilization by physicians</t>
  </si>
  <si>
    <t>Number of inquiries to the AWARxE™ system made by physicians with active access privileges</t>
  </si>
  <si>
    <t>Individuals are determined to be part of the dual-eligible subpopulation based on Medicaid’s Medicare enrollment data where the type of Medicare coverage is either Part A, Part B, Buy-In Part A or Buy-In Part B, and where the Medicare coverage is effective for the reporting period of the metric.  If the individual is not determined to be dual-eligible, then the individual is placed in the Medicaid-only subpopulation.
11/5/21 Update: In the database table that we use to find Part-A and Part-B individuals, the Part-C (Medicare Advantage) individuals are listed as having Part-A and/or Part-B; so yes we can confirm our method of determining dual eligible for 1115 SUD reporting does automatically include Part-C individuals including D-SNP and regular Medicare Advantage.</t>
  </si>
  <si>
    <t>Individuals are determined to be part of the pregnant subpopulation based on Medicaid enrollment data having female as the gender and having age greater than 9 and having a HEDIS Pregnancy value set ICD10CM diagnosis, during the metric reporting period.  If the individual is not determined to be pregnant, then the individual is placed in the Not pregnant subpopulation.</t>
  </si>
  <si>
    <t>Individuals are determined to be part of the Criminally involved subpopulation based on Medicaid’s records from the Louisiana Department of Corrections where the incarceration dates include any date within the metric reporting period.  If the individual is not determined to be Criminally involved, then the individual is placed in the Not criminally involved subpopulation.</t>
  </si>
  <si>
    <t>Individuals are determined to be part of the OUD subpopulation based on the individual having a HEDIS Opioid Abuse and Dependence value set ICD10CM diagnosis during the metric reporting period.</t>
  </si>
  <si>
    <t>CY2023</t>
  </si>
  <si>
    <t>Reporting to continue per previous demonstration period</t>
  </si>
  <si>
    <t>CY2022</t>
  </si>
  <si>
    <t>DY5</t>
  </si>
  <si>
    <t>Consistent or Increase</t>
  </si>
  <si>
    <t>Consistent or Decrease</t>
  </si>
  <si>
    <t xml:space="preserve">Consistent or Decrease </t>
  </si>
  <si>
    <t>Increase or Consistent</t>
  </si>
  <si>
    <t xml:space="preserve"> No More than 30 days</t>
  </si>
  <si>
    <t>Report due 06/29/2023.</t>
  </si>
  <si>
    <t>Report due 06/29/2024.</t>
  </si>
  <si>
    <t xml:space="preserve">Report due 09/28/2023. </t>
  </si>
  <si>
    <t>Report due 12/29/2023.</t>
  </si>
  <si>
    <t>Report due 12/29/2024.</t>
  </si>
  <si>
    <t>Report due 12/29/2025.</t>
  </si>
  <si>
    <t>Report due 06/29/2026.</t>
  </si>
  <si>
    <t>Report due 09/28/2025.</t>
  </si>
  <si>
    <t>Report due 06/29/2025.</t>
  </si>
  <si>
    <t xml:space="preserve">Report due 09/28/2024. </t>
  </si>
  <si>
    <t xml:space="preserve">Report due 09/28/2026. </t>
  </si>
  <si>
    <t>Report due 12/29/2026.</t>
  </si>
  <si>
    <t>Report due 06/29/2027.</t>
  </si>
  <si>
    <t>Report due 9/28/2027.</t>
  </si>
  <si>
    <t>Report due 12/29/2027.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</si>
</sst>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yy;@"/>
    <numFmt numFmtId="165" formatCode="0;\-0;;@"/>
    <numFmt numFmtId="166" formatCode="mm/dd/yyyy"/>
  </numFmts>
  <fonts count="36" x14ac:knownFonts="1">
    <font>
      <sz val="11"/>
      <color theme="1"/>
      <name val="Calibri"/>
      <family val="2"/>
      <scheme val="minor"/>
    </font>
    <font>
      <sz val="11"/>
      <color theme="1"/>
      <name val="Calibri"/>
      <family val="2"/>
      <scheme val="minor"/>
    </font>
    <font>
      <sz val="11"/>
      <color theme="2" tint="-0.249977111117893"/>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sz val="11"/>
      <name val="Times New Roman"/>
      <family val="1"/>
    </font>
    <font>
      <b/>
      <sz val="16"/>
      <color theme="1"/>
      <name val="Times New Roman"/>
      <family val="1"/>
    </font>
    <font>
      <b/>
      <sz val="11"/>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i/>
      <sz val="11"/>
      <name val="Times New Roman"/>
      <family val="1"/>
    </font>
    <font>
      <b/>
      <sz val="11"/>
      <name val="Times New Roman"/>
      <family val="1"/>
    </font>
    <font>
      <sz val="11"/>
      <color theme="0"/>
      <name val="Times New Roman"/>
      <family val="1"/>
    </font>
    <font>
      <i/>
      <sz val="11"/>
      <color theme="1"/>
      <name val="Times New Roman"/>
      <family val="1"/>
    </font>
    <font>
      <b/>
      <sz val="11"/>
      <color theme="0"/>
      <name val="Calibri"/>
      <family val="2"/>
      <scheme val="minor"/>
    </font>
    <font>
      <sz val="11"/>
      <name val="Calibri"/>
      <family val="2"/>
      <scheme val="minor"/>
    </font>
    <font>
      <b/>
      <vertAlign val="superscript"/>
      <sz val="11"/>
      <color theme="0"/>
      <name val="Calibri"/>
      <family val="2"/>
      <scheme val="minor"/>
    </font>
    <font>
      <b/>
      <sz val="16"/>
      <name val="Times New Roman"/>
      <family val="1"/>
    </font>
    <font>
      <sz val="11"/>
      <color rgb="FF000000"/>
      <name val="Times New Roman"/>
      <family val="1"/>
    </font>
    <font>
      <vertAlign val="superscript"/>
      <sz val="11"/>
      <color theme="1"/>
      <name val="Times New Roman"/>
      <family val="1"/>
    </font>
    <font>
      <b/>
      <i/>
      <sz val="11"/>
      <name val="Times New Roman"/>
      <family val="1"/>
    </font>
    <font>
      <i/>
      <u/>
      <sz val="11"/>
      <name val="Times New Roman"/>
      <family val="1"/>
    </font>
    <font>
      <sz val="11"/>
      <color rgb="FFD9D9D9"/>
      <name val="Times New Roman"/>
      <family val="1"/>
    </font>
    <font>
      <sz val="11"/>
      <color rgb="FFF2F2F2"/>
      <name val="Times New Roman"/>
      <family val="1"/>
    </font>
    <font>
      <b/>
      <sz val="11"/>
      <color rgb="FFFF0000"/>
      <name val="Times New Roman"/>
      <family val="1"/>
    </font>
    <font>
      <sz val="11"/>
      <color theme="0"/>
      <name val="Calibri"/>
      <family val="2"/>
      <scheme val="minor"/>
    </font>
    <font>
      <b/>
      <sz val="1"/>
      <color rgb="FF6C6F70"/>
      <name val="Times New Roman"/>
      <family val="1"/>
    </font>
    <font>
      <sz val="1"/>
      <color rgb="FF6C6F70"/>
      <name val="Times New Roman"/>
      <family val="1"/>
    </font>
    <font>
      <i/>
      <sz val="1"/>
      <color rgb="FFAEAAAA"/>
      <name val="Times New Roman"/>
      <family val="1"/>
    </font>
    <font>
      <sz val="1"/>
      <color rgb="FFBFBFBF"/>
      <name val="Times New Roman"/>
      <family val="1"/>
    </font>
    <font>
      <sz val="11"/>
      <color rgb="FFAEAAAA"/>
      <name val="Times New Roman"/>
      <family val="1"/>
    </font>
    <font>
      <b/>
      <sz val="11"/>
      <color rgb="FF6C6F70"/>
      <name val="Times New Roman"/>
      <family val="1"/>
    </font>
    <font>
      <sz val="11"/>
      <color theme="0" tint="-0.14999847407452621"/>
      <name val="Times New Roman"/>
      <family val="1"/>
    </font>
    <font>
      <b/>
      <sz val="1"/>
      <color theme="0"/>
      <name val="Times New Roman"/>
      <family val="1"/>
    </font>
  </fonts>
  <fills count="1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6C6F70"/>
        <bgColor indexed="64"/>
      </patternFill>
    </fill>
    <fill>
      <patternFill patternType="solid">
        <fgColor theme="2" tint="-9.9978637043366805E-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AEAAAA"/>
        <bgColor indexed="64"/>
      </patternFill>
    </fill>
    <fill>
      <patternFill patternType="solid">
        <fgColor rgb="FFD9D9D9"/>
        <bgColor indexed="64"/>
      </patternFill>
    </fill>
    <fill>
      <patternFill patternType="lightUp">
        <bgColor theme="0" tint="-0.24994659260841701"/>
      </patternFill>
    </fill>
    <fill>
      <patternFill patternType="solid">
        <fgColor rgb="FFFFFF00"/>
        <bgColor indexed="64"/>
      </patternFill>
    </fill>
  </fills>
  <borders count="47">
    <border>
      <left/>
      <right/>
      <top/>
      <bottom/>
      <diagonal/>
    </border>
    <border>
      <left style="thin">
        <color theme="0"/>
      </left>
      <right/>
      <top/>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theme="0" tint="-0.34998626667073579"/>
      </right>
      <top style="thin">
        <color indexed="64"/>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808080"/>
      </left>
      <right/>
      <top style="thin">
        <color rgb="FFB2B2B2"/>
      </top>
      <bottom/>
      <diagonal/>
    </border>
    <border>
      <left style="thin">
        <color indexed="64"/>
      </left>
      <right/>
      <top style="thin">
        <color rgb="FFB2B2B2"/>
      </top>
      <bottom/>
      <diagonal/>
    </border>
    <border>
      <left style="thin">
        <color rgb="FF808080"/>
      </left>
      <right/>
      <top style="medium">
        <color indexed="64"/>
      </top>
      <bottom/>
      <diagonal/>
    </border>
    <border>
      <left style="thin">
        <color indexed="64"/>
      </left>
      <right/>
      <top style="medium">
        <color indexed="64"/>
      </top>
      <bottom/>
      <diagonal/>
    </border>
    <border>
      <left style="thin">
        <color rgb="FFB2B2B2"/>
      </left>
      <right/>
      <top style="thin">
        <color rgb="FFB2B2B2"/>
      </top>
      <bottom/>
      <diagonal/>
    </border>
    <border>
      <left/>
      <right/>
      <top style="medium">
        <color indexed="64"/>
      </top>
      <bottom/>
      <diagonal/>
    </border>
    <border>
      <left style="thin">
        <color theme="0"/>
      </left>
      <right/>
      <top style="thin">
        <color theme="0"/>
      </top>
      <bottom/>
      <diagonal/>
    </border>
    <border>
      <left/>
      <right/>
      <top style="thin">
        <color theme="0"/>
      </top>
      <bottom/>
      <diagonal/>
    </border>
    <border>
      <left style="thin">
        <color indexed="64"/>
      </left>
      <right/>
      <top style="thin">
        <color indexed="64"/>
      </top>
      <bottom/>
      <diagonal/>
    </border>
    <border>
      <left style="thin">
        <color indexed="64"/>
      </left>
      <right/>
      <top style="thin">
        <color rgb="FFD9D9D9"/>
      </top>
      <bottom/>
      <diagonal/>
    </border>
    <border>
      <left style="thin">
        <color indexed="64"/>
      </left>
      <right/>
      <top style="medium">
        <color theme="0" tint="-0.34998626667073579"/>
      </top>
      <bottom/>
      <diagonal/>
    </border>
    <border>
      <left style="thin">
        <color indexed="64"/>
      </left>
      <right style="thin">
        <color indexed="64"/>
      </right>
      <top style="medium">
        <color theme="0" tint="-0.34998626667073579"/>
      </top>
      <bottom/>
      <diagonal/>
    </border>
    <border>
      <left style="thin">
        <color indexed="64"/>
      </left>
      <right/>
      <top style="thin">
        <color rgb="FFF2F2F2"/>
      </top>
      <bottom/>
      <diagonal/>
    </border>
    <border>
      <left/>
      <right/>
      <top style="medium">
        <color theme="0" tint="-0.34998626667073579"/>
      </top>
      <bottom/>
      <diagonal/>
    </border>
    <border>
      <left style="thin">
        <color rgb="FF6C6F70"/>
      </left>
      <right/>
      <top/>
      <bottom/>
      <diagonal/>
    </border>
    <border>
      <left/>
      <right style="thin">
        <color rgb="FF6C6F70"/>
      </right>
      <top/>
      <bottom/>
      <diagonal/>
    </border>
    <border>
      <left style="thin">
        <color rgb="FF808080"/>
      </left>
      <right style="thin">
        <color indexed="64"/>
      </right>
      <top style="thick">
        <color rgb="FF808080"/>
      </top>
      <bottom style="thick">
        <color rgb="FF808080"/>
      </bottom>
      <diagonal/>
    </border>
    <border>
      <left style="thin">
        <color rgb="FF808080"/>
      </left>
      <right/>
      <top style="thick">
        <color rgb="FF808080"/>
      </top>
      <bottom style="thick">
        <color rgb="FF808080"/>
      </bottom>
      <diagonal/>
    </border>
    <border>
      <left style="thin">
        <color indexed="64"/>
      </left>
      <right/>
      <top style="thick">
        <color rgb="FF808080"/>
      </top>
      <bottom style="thick">
        <color rgb="FF808080"/>
      </bottom>
      <diagonal/>
    </border>
    <border>
      <left style="thin">
        <color rgb="FF6C6F70"/>
      </left>
      <right/>
      <top style="thick">
        <color rgb="FF808080"/>
      </top>
      <bottom style="thick">
        <color rgb="FF808080"/>
      </bottom>
      <diagonal/>
    </border>
    <border>
      <left style="thin">
        <color rgb="FF808080"/>
      </left>
      <right style="thin">
        <color indexed="64"/>
      </right>
      <top style="thick">
        <color rgb="FF808080"/>
      </top>
      <bottom style="thin">
        <color rgb="FF808080"/>
      </bottom>
      <diagonal/>
    </border>
    <border>
      <left style="thin">
        <color rgb="FF808080"/>
      </left>
      <right/>
      <top style="thick">
        <color rgb="FF808080"/>
      </top>
      <bottom style="thin">
        <color rgb="FF808080"/>
      </bottom>
      <diagonal/>
    </border>
    <border>
      <left style="thin">
        <color rgb="FF6C6F70"/>
      </left>
      <right/>
      <top style="thick">
        <color rgb="FF808080"/>
      </top>
      <bottom style="thin">
        <color rgb="FF808080"/>
      </bottom>
      <diagonal/>
    </border>
    <border>
      <left style="thin">
        <color indexed="64"/>
      </left>
      <right/>
      <top style="thick">
        <color rgb="FF808080"/>
      </top>
      <bottom style="thin">
        <color rgb="FF808080"/>
      </bottom>
      <diagonal/>
    </border>
    <border>
      <left style="thin">
        <color rgb="FFB2B2B2"/>
      </left>
      <right/>
      <top style="thin">
        <color rgb="FFB2B2B2"/>
      </top>
      <bottom style="medium">
        <color theme="1"/>
      </bottom>
      <diagonal/>
    </border>
    <border>
      <left style="thin">
        <color indexed="64"/>
      </left>
      <right style="thin">
        <color indexed="64"/>
      </right>
      <top style="medium">
        <color theme="0" tint="-0.34998626667073579"/>
      </top>
      <bottom style="thin">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808080"/>
      </left>
      <right/>
      <top style="thick">
        <color rgb="FF808080"/>
      </top>
      <bottom/>
      <diagonal/>
    </border>
    <border>
      <left/>
      <right style="thin">
        <color indexed="64"/>
      </right>
      <top/>
      <bottom/>
      <diagonal/>
    </border>
    <border>
      <left style="thin">
        <color rgb="FF808080"/>
      </left>
      <right/>
      <top style="thin">
        <color rgb="FF6C6F70"/>
      </top>
      <bottom/>
      <diagonal/>
    </border>
  </borders>
  <cellStyleXfs count="5">
    <xf numFmtId="0" fontId="0" fillId="0" borderId="0"/>
    <xf numFmtId="0" fontId="1" fillId="6" borderId="3" applyNumberFormat="0" applyFont="0" applyAlignment="0" applyProtection="0"/>
    <xf numFmtId="0" fontId="2" fillId="6" borderId="3"/>
    <xf numFmtId="0" fontId="3" fillId="7" borderId="0" applyNumberFormat="0" applyBorder="0" applyAlignment="0" applyProtection="0"/>
    <xf numFmtId="0" fontId="4" fillId="8" borderId="0" applyNumberFormat="0" applyBorder="0" applyAlignment="0" applyProtection="0"/>
  </cellStyleXfs>
  <cellXfs count="259">
    <xf numFmtId="0" fontId="0" fillId="0" borderId="0" xfId="0"/>
    <xf numFmtId="0" fontId="5"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0" xfId="0" applyFont="1" applyAlignment="1" applyProtection="1">
      <alignment wrapText="1"/>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164" fontId="5" fillId="0" borderId="0" xfId="0" applyNumberFormat="1" applyFont="1" applyFill="1" applyProtection="1">
      <protection locked="0"/>
    </xf>
    <xf numFmtId="0" fontId="5" fillId="0" borderId="0" xfId="0" applyFont="1" applyFill="1" applyProtection="1">
      <protection locked="0"/>
    </xf>
    <xf numFmtId="0" fontId="5" fillId="0" borderId="0" xfId="0" applyFont="1" applyAlignment="1" applyProtection="1">
      <alignment wrapText="1"/>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protection locked="0"/>
    </xf>
    <xf numFmtId="0" fontId="5" fillId="0" borderId="0" xfId="0" applyFont="1" applyAlignment="1" applyProtection="1">
      <alignment vertical="center" wrapText="1"/>
      <protection locked="0"/>
    </xf>
    <xf numFmtId="164" fontId="5" fillId="0" borderId="0" xfId="0" applyNumberFormat="1" applyFont="1" applyFill="1" applyAlignment="1" applyProtection="1">
      <alignment wrapText="1"/>
      <protection locked="0"/>
    </xf>
    <xf numFmtId="0" fontId="5" fillId="0" borderId="0" xfId="0" applyFont="1" applyFill="1" applyAlignment="1" applyProtection="1">
      <alignment wrapText="1"/>
      <protection locked="0"/>
    </xf>
    <xf numFmtId="0" fontId="7" fillId="0" borderId="0" xfId="0" applyFont="1" applyAlignment="1">
      <alignment horizontal="left" vertical="center"/>
    </xf>
    <xf numFmtId="0" fontId="9" fillId="4" borderId="0" xfId="0" applyFont="1" applyFill="1" applyBorder="1" applyAlignment="1" applyProtection="1">
      <alignment horizontal="center" wrapText="1"/>
    </xf>
    <xf numFmtId="0" fontId="9" fillId="0" borderId="0" xfId="0" applyFont="1" applyFill="1" applyAlignment="1" applyProtection="1">
      <alignment horizontal="center" wrapText="1"/>
      <protection locked="0"/>
    </xf>
    <xf numFmtId="0" fontId="5" fillId="0" borderId="0" xfId="0" applyFont="1"/>
    <xf numFmtId="0" fontId="6" fillId="0" borderId="0"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Alignment="1" applyProtection="1">
      <alignment wrapText="1"/>
      <protection locked="0"/>
    </xf>
    <xf numFmtId="0" fontId="6" fillId="0" borderId="0" xfId="0" applyFont="1" applyProtection="1">
      <protection locked="0"/>
    </xf>
    <xf numFmtId="164" fontId="6" fillId="0" borderId="0" xfId="0" applyNumberFormat="1" applyFont="1" applyFill="1" applyProtection="1">
      <protection locked="0"/>
    </xf>
    <xf numFmtId="0" fontId="6" fillId="0" borderId="0" xfId="0" applyFont="1" applyFill="1" applyProtection="1">
      <protection locked="0"/>
    </xf>
    <xf numFmtId="0" fontId="11" fillId="0" borderId="0" xfId="0" applyFont="1" applyAlignment="1" applyProtection="1">
      <alignment vertical="center"/>
      <protection locked="0"/>
    </xf>
    <xf numFmtId="0" fontId="6" fillId="0" borderId="0" xfId="0" applyFont="1" applyAlignment="1">
      <alignment vertical="center"/>
    </xf>
    <xf numFmtId="0" fontId="5" fillId="0" borderId="0" xfId="0" applyFont="1" applyAlignment="1">
      <alignment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Protection="1"/>
    <xf numFmtId="0" fontId="0" fillId="0" borderId="0" xfId="0" applyAlignment="1">
      <alignment wrapText="1"/>
    </xf>
    <xf numFmtId="0" fontId="16" fillId="4" borderId="0" xfId="0" applyFont="1" applyFill="1" applyAlignment="1" applyProtection="1">
      <alignment horizontal="left" wrapText="1"/>
      <protection locked="0"/>
    </xf>
    <xf numFmtId="0" fontId="0" fillId="9" borderId="0" xfId="0" applyFill="1" applyAlignment="1">
      <alignment wrapText="1"/>
    </xf>
    <xf numFmtId="0" fontId="0" fillId="9" borderId="0" xfId="0" applyFill="1"/>
    <xf numFmtId="0" fontId="16" fillId="4" borderId="0" xfId="0" applyFont="1" applyFill="1" applyAlignment="1" applyProtection="1">
      <alignment wrapText="1"/>
      <protection locked="0"/>
    </xf>
    <xf numFmtId="3" fontId="0" fillId="9" borderId="0" xfId="0" applyNumberFormat="1" applyFill="1"/>
    <xf numFmtId="0" fontId="17" fillId="9" borderId="0" xfId="0" applyFont="1" applyFill="1"/>
    <xf numFmtId="14" fontId="16" fillId="4" borderId="0" xfId="0" applyNumberFormat="1" applyFont="1" applyFill="1" applyAlignment="1" applyProtection="1">
      <alignment horizontal="center" wrapText="1"/>
      <protection locked="0"/>
    </xf>
    <xf numFmtId="3" fontId="17" fillId="10" borderId="5" xfId="0" applyNumberFormat="1" applyFont="1" applyFill="1" applyBorder="1" applyAlignment="1" applyProtection="1">
      <alignment horizontal="left" vertical="center" wrapText="1"/>
      <protection locked="0"/>
    </xf>
    <xf numFmtId="3" fontId="17" fillId="10" borderId="6" xfId="3" applyNumberFormat="1" applyFont="1" applyFill="1" applyBorder="1" applyAlignment="1" applyProtection="1">
      <alignment horizontal="left" vertical="center" wrapText="1"/>
      <protection locked="0"/>
    </xf>
    <xf numFmtId="3" fontId="17" fillId="10" borderId="8" xfId="0" applyNumberFormat="1" applyFont="1" applyFill="1" applyBorder="1" applyAlignment="1" applyProtection="1">
      <alignment horizontal="left" vertical="center" wrapText="1"/>
      <protection locked="0"/>
    </xf>
    <xf numFmtId="3" fontId="17" fillId="10" borderId="10" xfId="0" applyNumberFormat="1" applyFont="1" applyFill="1" applyBorder="1" applyAlignment="1" applyProtection="1">
      <alignment horizontal="left" vertical="center" wrapText="1"/>
      <protection locked="0"/>
    </xf>
    <xf numFmtId="3" fontId="17" fillId="9" borderId="5" xfId="0" applyNumberFormat="1" applyFont="1" applyFill="1" applyBorder="1" applyAlignment="1" applyProtection="1">
      <alignment horizontal="left" vertical="center" wrapText="1"/>
      <protection locked="0"/>
    </xf>
    <xf numFmtId="3" fontId="17" fillId="9" borderId="6" xfId="4" applyNumberFormat="1" applyFont="1" applyFill="1" applyBorder="1" applyAlignment="1" applyProtection="1">
      <alignment horizontal="left" vertical="center" wrapText="1"/>
      <protection locked="0"/>
    </xf>
    <xf numFmtId="3" fontId="17" fillId="9" borderId="8" xfId="0" applyNumberFormat="1" applyFont="1" applyFill="1" applyBorder="1" applyAlignment="1" applyProtection="1">
      <alignment horizontal="left" vertical="center" wrapText="1"/>
      <protection locked="0"/>
    </xf>
    <xf numFmtId="3" fontId="17" fillId="9" borderId="10" xfId="0" applyNumberFormat="1" applyFont="1" applyFill="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5" fillId="0" borderId="0" xfId="0" applyFont="1" applyAlignment="1">
      <alignment vertical="center"/>
    </xf>
    <xf numFmtId="0" fontId="20" fillId="0" borderId="0" xfId="0" applyFont="1" applyAlignment="1">
      <alignment vertical="center" wrapText="1"/>
    </xf>
    <xf numFmtId="0" fontId="21" fillId="0" borderId="0" xfId="0" applyFont="1" applyAlignment="1">
      <alignment vertical="top" wrapText="1"/>
    </xf>
    <xf numFmtId="0" fontId="14" fillId="0" borderId="0" xfId="0" applyFont="1" applyAlignment="1">
      <alignment vertical="center" wrapText="1"/>
    </xf>
    <xf numFmtId="0" fontId="14" fillId="0" borderId="0" xfId="0" applyFont="1" applyProtection="1"/>
    <xf numFmtId="0" fontId="6"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6" fillId="0" borderId="0" xfId="0" applyFont="1" applyAlignment="1" applyProtection="1">
      <alignment wrapText="1"/>
    </xf>
    <xf numFmtId="0" fontId="15" fillId="0" borderId="0" xfId="0" applyFont="1" applyProtection="1">
      <protection locked="0"/>
    </xf>
    <xf numFmtId="0" fontId="12" fillId="0" borderId="0" xfId="0" applyFont="1" applyAlignment="1" applyProtection="1">
      <alignment horizontal="left" vertical="center" wrapText="1"/>
      <protection locked="0"/>
    </xf>
    <xf numFmtId="0" fontId="7" fillId="0" borderId="0" xfId="0" applyFont="1" applyAlignment="1" applyProtection="1">
      <alignment horizontal="left" vertical="center"/>
    </xf>
    <xf numFmtId="0" fontId="12" fillId="0" borderId="0" xfId="0" applyFont="1" applyAlignment="1">
      <alignment wrapText="1"/>
    </xf>
    <xf numFmtId="0" fontId="6" fillId="0" borderId="0" xfId="0" applyFont="1" applyAlignment="1" applyProtection="1">
      <alignment horizontal="left" vertical="top" wrapText="1"/>
      <protection locked="0"/>
    </xf>
    <xf numFmtId="0" fontId="7" fillId="12" borderId="0" xfId="0" applyFont="1" applyFill="1"/>
    <xf numFmtId="0" fontId="27" fillId="0" borderId="0" xfId="0" applyFont="1"/>
    <xf numFmtId="0" fontId="5" fillId="0" borderId="0" xfId="0" applyFont="1" applyFill="1" applyAlignment="1" applyProtection="1">
      <alignment vertical="top"/>
      <protection locked="0"/>
    </xf>
    <xf numFmtId="0" fontId="14" fillId="0" borderId="0" xfId="0" applyFont="1" applyAlignment="1" applyProtection="1">
      <alignment horizontal="center"/>
      <protection locked="0"/>
    </xf>
    <xf numFmtId="0" fontId="5" fillId="0" borderId="0" xfId="0" applyFont="1" applyAlignment="1">
      <alignment horizontal="center" wrapText="1"/>
    </xf>
    <xf numFmtId="0" fontId="5" fillId="0" borderId="13" xfId="0" applyFont="1" applyFill="1" applyBorder="1" applyAlignment="1" applyProtection="1">
      <alignment vertical="top"/>
      <protection locked="0"/>
    </xf>
    <xf numFmtId="0" fontId="6" fillId="0" borderId="13" xfId="0" applyFont="1" applyFill="1" applyBorder="1" applyAlignment="1" applyProtection="1">
      <alignment wrapText="1"/>
      <protection locked="0"/>
    </xf>
    <xf numFmtId="0" fontId="5" fillId="0" borderId="13" xfId="0" applyFont="1" applyFill="1" applyBorder="1" applyAlignment="1" applyProtection="1">
      <alignment wrapText="1"/>
      <protection locked="0"/>
    </xf>
    <xf numFmtId="0" fontId="5" fillId="0" borderId="13" xfId="0" applyFont="1" applyFill="1" applyBorder="1" applyProtection="1">
      <protection locked="0"/>
    </xf>
    <xf numFmtId="0" fontId="6" fillId="0" borderId="13" xfId="0" applyFont="1" applyFill="1" applyBorder="1" applyAlignment="1" applyProtection="1">
      <alignment horizontal="left" vertical="center" wrapText="1"/>
      <protection locked="0"/>
    </xf>
    <xf numFmtId="0" fontId="5" fillId="0" borderId="0" xfId="0" applyFont="1" applyFill="1" applyBorder="1" applyProtection="1">
      <protection locked="0"/>
    </xf>
    <xf numFmtId="0" fontId="9" fillId="4" borderId="0" xfId="0" applyFont="1" applyFill="1" applyAlignment="1" applyProtection="1">
      <alignment horizontal="center" wrapText="1"/>
      <protection locked="0"/>
    </xf>
    <xf numFmtId="0" fontId="8" fillId="0" borderId="0" xfId="0" applyFont="1" applyAlignment="1" applyProtection="1">
      <alignment horizontal="left" vertical="top"/>
    </xf>
    <xf numFmtId="0" fontId="8" fillId="0" borderId="0" xfId="0" applyFont="1" applyProtection="1"/>
    <xf numFmtId="0" fontId="31" fillId="5" borderId="0" xfId="0" applyFont="1" applyFill="1" applyProtection="1">
      <protection locked="0"/>
    </xf>
    <xf numFmtId="0" fontId="19" fillId="0" borderId="0" xfId="0" applyFont="1" applyAlignment="1">
      <alignment horizontal="left" wrapText="1"/>
    </xf>
    <xf numFmtId="0" fontId="14" fillId="0" borderId="0" xfId="0" applyFont="1" applyAlignment="1">
      <alignment horizontal="left" wrapText="1"/>
    </xf>
    <xf numFmtId="0" fontId="6" fillId="0" borderId="0" xfId="0" applyFont="1" applyAlignment="1">
      <alignment horizontal="left" vertical="center"/>
    </xf>
    <xf numFmtId="164" fontId="6" fillId="0" borderId="0" xfId="0" applyNumberFormat="1" applyFont="1" applyAlignment="1">
      <alignment horizontal="left" vertical="center"/>
    </xf>
    <xf numFmtId="0" fontId="9" fillId="4" borderId="0" xfId="0" applyFont="1" applyFill="1" applyAlignment="1">
      <alignment horizontal="center" vertical="center" wrapText="1"/>
    </xf>
    <xf numFmtId="0" fontId="9" fillId="4" borderId="0" xfId="0" applyFont="1" applyFill="1" applyAlignment="1">
      <alignment horizontal="left" vertical="top" wrapText="1"/>
    </xf>
    <xf numFmtId="0" fontId="9" fillId="4" borderId="0" xfId="0" applyFont="1" applyFill="1" applyAlignment="1">
      <alignment horizontal="left" vertical="top" wrapText="1" indent="4"/>
    </xf>
    <xf numFmtId="0" fontId="9" fillId="4" borderId="0" xfId="0" applyFont="1" applyFill="1" applyAlignment="1">
      <alignment horizontal="center" wrapText="1"/>
    </xf>
    <xf numFmtId="0" fontId="9" fillId="4" borderId="1" xfId="0" applyFont="1" applyFill="1" applyBorder="1" applyAlignment="1">
      <alignment horizontal="center" wrapText="1"/>
    </xf>
    <xf numFmtId="0" fontId="8" fillId="0" borderId="0" xfId="0" applyFont="1"/>
    <xf numFmtId="0" fontId="16" fillId="4" borderId="0" xfId="0" applyFont="1" applyFill="1" applyAlignment="1" applyProtection="1">
      <alignment horizontal="center" wrapText="1"/>
      <protection locked="0"/>
    </xf>
    <xf numFmtId="14" fontId="5" fillId="0" borderId="0" xfId="0" applyNumberFormat="1" applyFont="1"/>
    <xf numFmtId="0" fontId="14" fillId="0" borderId="0" xfId="0" applyFont="1" applyAlignment="1" applyProtection="1">
      <alignment horizontal="left"/>
      <protection locked="0"/>
    </xf>
    <xf numFmtId="0" fontId="14" fillId="0" borderId="0" xfId="0" applyFont="1"/>
    <xf numFmtId="0" fontId="0" fillId="16" borderId="0" xfId="0" applyFill="1" applyProtection="1"/>
    <xf numFmtId="0" fontId="14" fillId="0" borderId="0" xfId="0" applyFont="1" applyAlignment="1" applyProtection="1">
      <alignment wrapText="1"/>
      <protection locked="0"/>
    </xf>
    <xf numFmtId="0" fontId="0" fillId="9" borderId="0" xfId="0" applyFill="1" applyAlignment="1">
      <alignment horizontal="left"/>
    </xf>
    <xf numFmtId="0" fontId="0" fillId="9" borderId="0" xfId="0" applyFill="1" applyAlignment="1">
      <alignment horizontal="left" wrapText="1"/>
    </xf>
    <xf numFmtId="0" fontId="0" fillId="9" borderId="0" xfId="0" applyFill="1"/>
    <xf numFmtId="3" fontId="0" fillId="9" borderId="0" xfId="0" applyNumberFormat="1" applyFill="1"/>
    <xf numFmtId="0" fontId="19" fillId="0" borderId="0" xfId="0" applyFont="1" applyAlignment="1">
      <alignment horizontal="left" wrapText="1"/>
    </xf>
    <xf numFmtId="3" fontId="6" fillId="0" borderId="11" xfId="0" applyNumberFormat="1" applyFont="1" applyBorder="1" applyAlignment="1" applyProtection="1">
      <alignment horizontal="left" vertical="center" wrapText="1"/>
      <protection locked="0"/>
    </xf>
    <xf numFmtId="166" fontId="6" fillId="0" borderId="11" xfId="0" applyNumberFormat="1" applyFont="1" applyBorder="1" applyAlignment="1" applyProtection="1">
      <alignment horizontal="left" vertical="center" wrapText="1"/>
      <protection locked="0"/>
    </xf>
    <xf numFmtId="1" fontId="0" fillId="9" borderId="0" xfId="0" applyNumberFormat="1" applyFill="1" applyAlignment="1">
      <alignment horizontal="left"/>
    </xf>
    <xf numFmtId="0" fontId="17" fillId="9" borderId="0" xfId="0" applyFont="1" applyFill="1" applyAlignment="1">
      <alignment horizontal="left"/>
    </xf>
    <xf numFmtId="0" fontId="6" fillId="0" borderId="0" xfId="0" applyFont="1" applyAlignment="1" applyProtection="1">
      <alignment horizontal="left" vertical="center" wrapText="1"/>
      <protection locked="0"/>
    </xf>
    <xf numFmtId="0" fontId="6" fillId="0" borderId="0" xfId="0" applyFont="1" applyProtection="1"/>
    <xf numFmtId="0" fontId="9" fillId="4" borderId="1" xfId="0" applyFont="1" applyFill="1" applyBorder="1" applyAlignment="1" applyProtection="1">
      <alignment horizontal="center" wrapText="1"/>
    </xf>
    <xf numFmtId="0" fontId="9" fillId="4" borderId="0" xfId="0" applyFont="1" applyFill="1" applyAlignment="1" applyProtection="1">
      <alignment horizontal="center" wrapText="1"/>
    </xf>
    <xf numFmtId="1" fontId="0" fillId="9" borderId="0" xfId="0" applyNumberFormat="1" applyFill="1"/>
    <xf numFmtId="164" fontId="9" fillId="4" borderId="1" xfId="0" applyNumberFormat="1" applyFont="1" applyFill="1" applyBorder="1" applyAlignment="1" applyProtection="1">
      <alignment horizontal="center" wrapText="1"/>
    </xf>
    <xf numFmtId="0" fontId="12" fillId="6" borderId="14" xfId="1" applyFont="1" applyBorder="1" applyAlignment="1" applyProtection="1">
      <alignment vertical="top" wrapText="1"/>
    </xf>
    <xf numFmtId="0" fontId="12" fillId="6" borderId="15" xfId="1" applyFont="1" applyBorder="1" applyAlignment="1" applyProtection="1">
      <alignment vertical="top" wrapText="1"/>
    </xf>
    <xf numFmtId="0" fontId="9" fillId="4" borderId="0" xfId="0" applyFont="1" applyFill="1" applyBorder="1" applyAlignment="1" applyProtection="1">
      <alignment horizontal="center" wrapText="1"/>
      <protection locked="0"/>
    </xf>
    <xf numFmtId="0" fontId="12" fillId="6" borderId="18" xfId="1" applyFont="1" applyBorder="1" applyAlignment="1" applyProtection="1">
      <alignment vertical="top" wrapText="1"/>
    </xf>
    <xf numFmtId="0" fontId="6" fillId="0" borderId="19"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wrapText="1"/>
      <protection locked="0"/>
    </xf>
    <xf numFmtId="0" fontId="9" fillId="4" borderId="1" xfId="0" applyFont="1" applyFill="1" applyBorder="1" applyAlignment="1" applyProtection="1">
      <alignment horizontal="center" wrapText="1"/>
    </xf>
    <xf numFmtId="49" fontId="24" fillId="9" borderId="4" xfId="0" applyNumberFormat="1" applyFont="1" applyFill="1" applyBorder="1" applyAlignment="1">
      <alignment horizontal="left" vertical="center" wrapText="1"/>
    </xf>
    <xf numFmtId="166" fontId="6" fillId="0" borderId="4" xfId="0" applyNumberFormat="1" applyFont="1" applyBorder="1" applyAlignment="1" applyProtection="1">
      <alignment horizontal="left" vertical="center" wrapText="1"/>
      <protection locked="0"/>
    </xf>
    <xf numFmtId="49" fontId="34" fillId="9" borderId="4" xfId="0" applyNumberFormat="1" applyFont="1" applyFill="1" applyBorder="1" applyAlignment="1">
      <alignment horizontal="left" vertical="center" wrapText="1"/>
    </xf>
    <xf numFmtId="3" fontId="6" fillId="0" borderId="4" xfId="0" applyNumberFormat="1" applyFont="1" applyBorder="1" applyAlignment="1" applyProtection="1">
      <alignment horizontal="left" vertical="center" wrapText="1"/>
      <protection locked="0"/>
    </xf>
    <xf numFmtId="0" fontId="9" fillId="4" borderId="20" xfId="0" applyFont="1" applyFill="1" applyBorder="1" applyAlignment="1">
      <alignment horizontal="left" vertical="top" wrapText="1"/>
    </xf>
    <xf numFmtId="0" fontId="9" fillId="4" borderId="21" xfId="0" applyFont="1" applyFill="1" applyBorder="1" applyAlignment="1">
      <alignment horizontal="left" vertical="top" wrapText="1"/>
    </xf>
    <xf numFmtId="0" fontId="9" fillId="4" borderId="0" xfId="0" applyFont="1" applyFill="1" applyBorder="1" applyAlignment="1">
      <alignment horizontal="left" vertical="top" wrapText="1" indent="4"/>
    </xf>
    <xf numFmtId="0" fontId="9" fillId="4" borderId="0" xfId="0" applyFont="1" applyFill="1" applyBorder="1" applyAlignment="1">
      <alignment horizontal="center" wrapText="1"/>
    </xf>
    <xf numFmtId="166" fontId="6" fillId="9" borderId="22" xfId="0" applyNumberFormat="1" applyFont="1" applyFill="1" applyBorder="1" applyAlignment="1">
      <alignment horizontal="left" vertical="center" wrapText="1"/>
    </xf>
    <xf numFmtId="3" fontId="6" fillId="9" borderId="22" xfId="0" applyNumberFormat="1" applyFont="1" applyFill="1" applyBorder="1" applyAlignment="1">
      <alignment horizontal="left" vertical="center" wrapText="1"/>
    </xf>
    <xf numFmtId="165" fontId="6" fillId="9" borderId="22" xfId="0" applyNumberFormat="1" applyFont="1" applyFill="1" applyBorder="1" applyAlignment="1">
      <alignment horizontal="left" vertical="center" wrapText="1"/>
    </xf>
    <xf numFmtId="3" fontId="6" fillId="3" borderId="22" xfId="0" applyNumberFormat="1" applyFont="1" applyFill="1" applyBorder="1" applyAlignment="1" applyProtection="1">
      <alignment horizontal="left" vertical="center" wrapText="1"/>
      <protection locked="0"/>
    </xf>
    <xf numFmtId="3" fontId="6" fillId="3" borderId="4" xfId="0" applyNumberFormat="1" applyFont="1" applyFill="1" applyBorder="1" applyAlignment="1" applyProtection="1">
      <alignment horizontal="left" vertical="center" wrapText="1"/>
      <protection locked="0"/>
    </xf>
    <xf numFmtId="166" fontId="24" fillId="15" borderId="13" xfId="0" applyNumberFormat="1" applyFont="1" applyFill="1" applyBorder="1" applyAlignment="1">
      <alignment horizontal="left" vertical="center" wrapText="1"/>
    </xf>
    <xf numFmtId="166" fontId="24" fillId="15" borderId="23" xfId="0" applyNumberFormat="1" applyFont="1" applyFill="1" applyBorder="1" applyAlignment="1">
      <alignment horizontal="left" vertical="center" wrapText="1"/>
    </xf>
    <xf numFmtId="14" fontId="24" fillId="15" borderId="13" xfId="0" applyNumberFormat="1" applyFont="1" applyFill="1" applyBorder="1" applyAlignment="1">
      <alignment horizontal="left" vertical="center" wrapText="1"/>
    </xf>
    <xf numFmtId="165" fontId="6" fillId="9" borderId="24" xfId="0" applyNumberFormat="1" applyFont="1" applyFill="1" applyBorder="1" applyAlignment="1">
      <alignment horizontal="left" vertical="center" wrapText="1"/>
    </xf>
    <xf numFmtId="3" fontId="6" fillId="3" borderId="24" xfId="0" applyNumberFormat="1" applyFont="1" applyFill="1" applyBorder="1" applyAlignment="1" applyProtection="1">
      <alignment horizontal="left" vertical="center" wrapText="1"/>
      <protection locked="0"/>
    </xf>
    <xf numFmtId="3" fontId="6" fillId="3" borderId="25" xfId="0" applyNumberFormat="1" applyFont="1" applyFill="1" applyBorder="1" applyAlignment="1" applyProtection="1">
      <alignment horizontal="left" vertical="center" wrapText="1"/>
      <protection locked="0"/>
    </xf>
    <xf numFmtId="166" fontId="24" fillId="9" borderId="13" xfId="0" applyNumberFormat="1" applyFont="1" applyFill="1" applyBorder="1" applyAlignment="1">
      <alignment horizontal="left" vertical="center" wrapText="1"/>
    </xf>
    <xf numFmtId="14" fontId="24" fillId="9" borderId="13" xfId="0" applyNumberFormat="1" applyFont="1" applyFill="1" applyBorder="1" applyAlignment="1">
      <alignment horizontal="left" vertical="center" wrapText="1"/>
    </xf>
    <xf numFmtId="166" fontId="6" fillId="13" borderId="22" xfId="0" applyNumberFormat="1" applyFont="1" applyFill="1" applyBorder="1" applyAlignment="1">
      <alignment horizontal="left" vertical="center" wrapText="1"/>
    </xf>
    <xf numFmtId="3" fontId="6" fillId="13" borderId="22" xfId="0" applyNumberFormat="1" applyFont="1" applyFill="1" applyBorder="1" applyAlignment="1">
      <alignment horizontal="left" vertical="center" wrapText="1"/>
    </xf>
    <xf numFmtId="165" fontId="6" fillId="12" borderId="22" xfId="0" applyNumberFormat="1" applyFont="1" applyFill="1" applyBorder="1" applyAlignment="1">
      <alignment horizontal="left" vertical="center" wrapText="1"/>
    </xf>
    <xf numFmtId="166" fontId="25" fillId="12" borderId="13" xfId="0" applyNumberFormat="1" applyFont="1" applyFill="1" applyBorder="1" applyAlignment="1">
      <alignment horizontal="left" vertical="center" wrapText="1"/>
    </xf>
    <xf numFmtId="166" fontId="25" fillId="12" borderId="26" xfId="0" applyNumberFormat="1" applyFont="1" applyFill="1" applyBorder="1" applyAlignment="1">
      <alignment horizontal="left" vertical="center" wrapText="1"/>
    </xf>
    <xf numFmtId="3" fontId="25" fillId="13" borderId="13" xfId="0" applyNumberFormat="1" applyFont="1" applyFill="1" applyBorder="1" applyAlignment="1">
      <alignment horizontal="left" vertical="center" wrapText="1"/>
    </xf>
    <xf numFmtId="165" fontId="6" fillId="12" borderId="24" xfId="0" applyNumberFormat="1" applyFont="1" applyFill="1" applyBorder="1" applyAlignment="1">
      <alignment horizontal="left" vertical="center" wrapText="1"/>
    </xf>
    <xf numFmtId="166" fontId="6" fillId="12" borderId="22" xfId="0" applyNumberFormat="1" applyFont="1" applyFill="1" applyBorder="1" applyAlignment="1">
      <alignment horizontal="left" vertical="center" wrapText="1"/>
    </xf>
    <xf numFmtId="14" fontId="6" fillId="9" borderId="22" xfId="0" applyNumberFormat="1" applyFont="1" applyFill="1" applyBorder="1" applyAlignment="1">
      <alignment horizontal="left" vertical="center" wrapText="1"/>
    </xf>
    <xf numFmtId="3" fontId="6" fillId="12" borderId="22" xfId="0" applyNumberFormat="1" applyFont="1" applyFill="1" applyBorder="1" applyAlignment="1">
      <alignment horizontal="left" vertical="center" wrapText="1"/>
    </xf>
    <xf numFmtId="166" fontId="12" fillId="0" borderId="22" xfId="0" applyNumberFormat="1" applyFont="1" applyBorder="1" applyProtection="1">
      <protection locked="0"/>
    </xf>
    <xf numFmtId="166" fontId="6" fillId="0" borderId="12" xfId="0" applyNumberFormat="1" applyFont="1" applyBorder="1" applyProtection="1">
      <protection locked="0"/>
    </xf>
    <xf numFmtId="0" fontId="6" fillId="0" borderId="12" xfId="0" applyFont="1" applyBorder="1" applyProtection="1">
      <protection locked="0"/>
    </xf>
    <xf numFmtId="0" fontId="6" fillId="0" borderId="27" xfId="0" applyFont="1" applyBorder="1" applyProtection="1">
      <protection locked="0"/>
    </xf>
    <xf numFmtId="0" fontId="32" fillId="11" borderId="12" xfId="0" applyFont="1" applyFill="1" applyBorder="1" applyAlignment="1">
      <alignment horizontal="left" vertical="center"/>
    </xf>
    <xf numFmtId="0" fontId="32" fillId="14" borderId="12" xfId="0" applyFont="1" applyFill="1" applyBorder="1" applyAlignment="1">
      <alignment horizontal="left" vertical="center"/>
    </xf>
    <xf numFmtId="0" fontId="32" fillId="11" borderId="12" xfId="0" applyFont="1" applyFill="1" applyBorder="1" applyAlignment="1">
      <alignment vertical="top"/>
    </xf>
    <xf numFmtId="0" fontId="6" fillId="0" borderId="16" xfId="0" applyFont="1" applyFill="1" applyBorder="1" applyAlignment="1" applyProtection="1">
      <alignment horizontal="left" vertical="top" wrapText="1"/>
    </xf>
    <xf numFmtId="0" fontId="6" fillId="0" borderId="16"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1" fontId="6" fillId="0" borderId="4" xfId="0" applyNumberFormat="1" applyFont="1" applyBorder="1" applyAlignment="1" applyProtection="1">
      <alignment horizontal="left" vertical="center" wrapText="1"/>
      <protection locked="0"/>
    </xf>
    <xf numFmtId="0" fontId="13" fillId="2" borderId="28" xfId="0" applyFont="1" applyFill="1" applyBorder="1" applyAlignment="1" applyProtection="1">
      <alignment horizontal="left" vertical="top"/>
    </xf>
    <xf numFmtId="0" fontId="31" fillId="2" borderId="0" xfId="0" applyFont="1" applyFill="1" applyBorder="1" applyAlignment="1" applyProtection="1">
      <alignment vertical="top"/>
      <protection locked="0"/>
    </xf>
    <xf numFmtId="0" fontId="31" fillId="2" borderId="29" xfId="0" applyFont="1" applyFill="1" applyBorder="1" applyAlignment="1" applyProtection="1">
      <alignment vertical="top"/>
      <protection locked="0"/>
    </xf>
    <xf numFmtId="0" fontId="6" fillId="0" borderId="31" xfId="0" applyFont="1" applyFill="1" applyBorder="1" applyAlignment="1" applyProtection="1">
      <alignment horizontal="left" vertical="top" wrapText="1"/>
    </xf>
    <xf numFmtId="0" fontId="6" fillId="0" borderId="31"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12" fillId="0" borderId="31" xfId="0" applyFont="1" applyFill="1" applyBorder="1" applyAlignment="1" applyProtection="1">
      <alignment horizontal="left" vertical="top" wrapText="1"/>
      <protection locked="0"/>
    </xf>
    <xf numFmtId="0" fontId="6" fillId="0" borderId="33" xfId="0" applyFont="1" applyFill="1" applyBorder="1" applyAlignment="1" applyProtection="1">
      <alignment horizontal="left" vertical="top"/>
      <protection locked="0"/>
    </xf>
    <xf numFmtId="0" fontId="6" fillId="0" borderId="31" xfId="0" applyFont="1" applyFill="1" applyBorder="1" applyAlignment="1" applyProtection="1">
      <alignment horizontal="left" vertical="top"/>
    </xf>
    <xf numFmtId="0" fontId="6" fillId="0" borderId="33" xfId="0" applyFont="1" applyFill="1" applyBorder="1" applyAlignment="1" applyProtection="1">
      <alignment horizontal="left" vertical="top"/>
    </xf>
    <xf numFmtId="0" fontId="6" fillId="0" borderId="31" xfId="0" applyFont="1" applyFill="1" applyBorder="1" applyAlignment="1" applyProtection="1">
      <alignment horizontal="left" vertical="top"/>
      <protection locked="0"/>
    </xf>
    <xf numFmtId="0" fontId="6" fillId="0" borderId="31" xfId="0" applyFont="1" applyFill="1" applyBorder="1" applyAlignment="1" applyProtection="1">
      <alignment horizontal="left"/>
      <protection locked="0"/>
    </xf>
    <xf numFmtId="0" fontId="6" fillId="0" borderId="35" xfId="0" applyFont="1" applyFill="1" applyBorder="1" applyAlignment="1" applyProtection="1">
      <alignment horizontal="left" vertical="top" wrapText="1"/>
    </xf>
    <xf numFmtId="0" fontId="12" fillId="0" borderId="36"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protection locked="0"/>
    </xf>
    <xf numFmtId="0" fontId="6" fillId="0" borderId="35" xfId="0" applyFont="1" applyFill="1" applyBorder="1" applyAlignment="1" applyProtection="1">
      <alignment horizontal="left" vertical="top"/>
    </xf>
    <xf numFmtId="0" fontId="6" fillId="0" borderId="36" xfId="0" applyFont="1" applyFill="1" applyBorder="1" applyAlignment="1" applyProtection="1">
      <alignment horizontal="left" vertical="top"/>
    </xf>
    <xf numFmtId="0" fontId="6" fillId="0" borderId="35"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vertical="top"/>
      <protection locked="0"/>
    </xf>
    <xf numFmtId="0" fontId="6" fillId="0" borderId="37" xfId="0" applyFont="1" applyFill="1" applyBorder="1" applyAlignment="1" applyProtection="1">
      <alignment horizontal="left" vertical="top" wrapText="1"/>
      <protection locked="0"/>
    </xf>
    <xf numFmtId="0" fontId="6" fillId="0" borderId="35" xfId="0" applyFont="1" applyFill="1" applyBorder="1" applyAlignment="1" applyProtection="1">
      <alignment horizontal="left"/>
      <protection locked="0"/>
    </xf>
    <xf numFmtId="0" fontId="6" fillId="0" borderId="34" xfId="0" applyFont="1" applyFill="1" applyBorder="1" applyAlignment="1" applyProtection="1">
      <alignment horizontal="left" vertical="top" wrapText="1"/>
      <protection locked="0"/>
    </xf>
    <xf numFmtId="0" fontId="12" fillId="6" borderId="38" xfId="1" applyFont="1" applyBorder="1" applyAlignment="1" applyProtection="1">
      <alignment vertical="top" wrapText="1"/>
    </xf>
    <xf numFmtId="3" fontId="6" fillId="9" borderId="4" xfId="0" applyNumberFormat="1" applyFont="1" applyFill="1" applyBorder="1" applyAlignment="1">
      <alignment horizontal="left" vertical="center" wrapText="1"/>
    </xf>
    <xf numFmtId="3" fontId="6" fillId="9" borderId="25" xfId="0" applyNumberFormat="1" applyFont="1" applyFill="1" applyBorder="1" applyAlignment="1">
      <alignment horizontal="left" vertical="center" wrapText="1"/>
    </xf>
    <xf numFmtId="165" fontId="6" fillId="9" borderId="4" xfId="0" applyNumberFormat="1" applyFont="1" applyFill="1" applyBorder="1" applyAlignment="1">
      <alignment horizontal="left" vertical="center" wrapText="1"/>
    </xf>
    <xf numFmtId="165" fontId="6" fillId="9" borderId="25" xfId="0" applyNumberFormat="1" applyFont="1" applyFill="1" applyBorder="1" applyAlignment="1">
      <alignment horizontal="left" vertical="center" wrapText="1"/>
    </xf>
    <xf numFmtId="165" fontId="6" fillId="12" borderId="4" xfId="0" applyNumberFormat="1" applyFont="1" applyFill="1" applyBorder="1" applyAlignment="1">
      <alignment horizontal="left" vertical="center" wrapText="1"/>
    </xf>
    <xf numFmtId="165" fontId="6" fillId="12" borderId="25" xfId="0" applyNumberFormat="1" applyFont="1" applyFill="1" applyBorder="1" applyAlignment="1">
      <alignment horizontal="left" vertical="center" wrapText="1"/>
    </xf>
    <xf numFmtId="3" fontId="6" fillId="9" borderId="39" xfId="0" applyNumberFormat="1" applyFont="1" applyFill="1" applyBorder="1" applyAlignment="1">
      <alignment horizontal="left" vertical="center" wrapText="1"/>
    </xf>
    <xf numFmtId="3" fontId="6" fillId="12" borderId="4" xfId="0" applyNumberFormat="1" applyFont="1" applyFill="1" applyBorder="1" applyAlignment="1">
      <alignment horizontal="left" vertical="center" wrapText="1"/>
    </xf>
    <xf numFmtId="166" fontId="24" fillId="9" borderId="9" xfId="0" applyNumberFormat="1" applyFont="1" applyFill="1" applyBorder="1" applyAlignment="1">
      <alignment horizontal="left" vertical="center" wrapText="1"/>
    </xf>
    <xf numFmtId="0" fontId="32" fillId="11" borderId="12" xfId="0" applyFont="1" applyFill="1" applyBorder="1"/>
    <xf numFmtId="0" fontId="9" fillId="4" borderId="40" xfId="0" applyFont="1" applyFill="1" applyBorder="1" applyAlignment="1">
      <alignment horizontal="center" wrapText="1"/>
    </xf>
    <xf numFmtId="166" fontId="12" fillId="0" borderId="41" xfId="0" applyNumberFormat="1" applyFont="1" applyBorder="1" applyProtection="1">
      <protection locked="0"/>
    </xf>
    <xf numFmtId="0" fontId="31" fillId="2" borderId="42" xfId="0" applyFont="1" applyFill="1" applyBorder="1" applyAlignment="1" applyProtection="1">
      <alignment horizontal="center" vertical="center"/>
      <protection locked="0"/>
    </xf>
    <xf numFmtId="0" fontId="31" fillId="2" borderId="42" xfId="0" applyFont="1" applyFill="1" applyBorder="1" applyAlignment="1" applyProtection="1">
      <alignment wrapText="1"/>
      <protection locked="0"/>
    </xf>
    <xf numFmtId="0" fontId="31" fillId="2" borderId="43" xfId="0" applyFont="1" applyFill="1" applyBorder="1" applyAlignment="1" applyProtection="1">
      <alignment wrapText="1"/>
      <protection locked="0"/>
    </xf>
    <xf numFmtId="0" fontId="12" fillId="0" borderId="0" xfId="0" applyFont="1" applyBorder="1" applyAlignment="1" applyProtection="1">
      <alignment horizontal="left" vertical="top"/>
      <protection locked="0"/>
    </xf>
    <xf numFmtId="0" fontId="6" fillId="0" borderId="0" xfId="0" applyFont="1" applyFill="1" applyBorder="1" applyAlignment="1" applyProtection="1">
      <alignment horizontal="left" vertical="top"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top"/>
      <protection locked="0"/>
    </xf>
    <xf numFmtId="0" fontId="6" fillId="0" borderId="0" xfId="0" applyFont="1" applyBorder="1" applyAlignment="1" applyProtection="1">
      <alignment vertical="top"/>
      <protection locked="0"/>
    </xf>
    <xf numFmtId="0" fontId="30" fillId="16" borderId="0" xfId="0" applyFont="1" applyFill="1" applyBorder="1" applyAlignment="1">
      <alignment horizontal="left"/>
    </xf>
    <xf numFmtId="0" fontId="6" fillId="0" borderId="0" xfId="0" applyFont="1" applyFill="1" applyBorder="1" applyAlignment="1" applyProtection="1">
      <alignment vertical="top"/>
      <protection locked="0"/>
    </xf>
    <xf numFmtId="0" fontId="30" fillId="16" borderId="44" xfId="0" applyFont="1" applyFill="1" applyBorder="1" applyAlignment="1">
      <alignment horizontal="left" vertical="top"/>
    </xf>
    <xf numFmtId="0" fontId="30" fillId="16" borderId="35" xfId="0" applyFont="1" applyFill="1" applyBorder="1" applyAlignment="1">
      <alignment horizontal="left" vertical="top"/>
    </xf>
    <xf numFmtId="0" fontId="6" fillId="0" borderId="45" xfId="0" applyFont="1" applyFill="1" applyBorder="1" applyAlignment="1" applyProtection="1">
      <alignment vertical="top"/>
      <protection locked="0"/>
    </xf>
    <xf numFmtId="0" fontId="14" fillId="0" borderId="0" xfId="0" applyFont="1" applyAlignment="1" applyProtection="1">
      <alignment horizontal="left" vertical="top"/>
      <protection locked="0"/>
    </xf>
    <xf numFmtId="0" fontId="20" fillId="0" borderId="0" xfId="0" applyFont="1" applyAlignment="1">
      <alignment horizontal="left" vertical="center"/>
    </xf>
    <xf numFmtId="164" fontId="20" fillId="0" borderId="0" xfId="0" applyNumberFormat="1" applyFont="1" applyAlignment="1">
      <alignment horizontal="left" vertical="center"/>
    </xf>
    <xf numFmtId="0" fontId="20" fillId="17" borderId="31" xfId="0" applyFont="1" applyFill="1" applyBorder="1" applyAlignment="1" applyProtection="1">
      <alignment horizontal="left" vertical="top" wrapText="1"/>
      <protection locked="0"/>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8" fillId="2" borderId="1"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1" xfId="0" applyFont="1" applyFill="1" applyBorder="1" applyAlignment="1" applyProtection="1">
      <alignment horizontal="center" wrapText="1"/>
    </xf>
    <xf numFmtId="0" fontId="8" fillId="2" borderId="0" xfId="0" applyFont="1" applyFill="1" applyBorder="1" applyAlignment="1" applyProtection="1">
      <alignment horizontal="center" wrapText="1"/>
    </xf>
    <xf numFmtId="0" fontId="6" fillId="0" borderId="0" xfId="0" applyFont="1" applyProtection="1"/>
    <xf numFmtId="0" fontId="8" fillId="2" borderId="0"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11" fillId="0" borderId="0" xfId="0" applyFont="1" applyAlignment="1" applyProtection="1">
      <alignment horizontal="left"/>
    </xf>
    <xf numFmtId="0" fontId="6" fillId="0" borderId="0" xfId="0" applyFont="1" applyAlignment="1" applyProtection="1">
      <alignment horizontal="left"/>
    </xf>
    <xf numFmtId="0" fontId="11" fillId="0" borderId="0" xfId="0" applyFont="1" applyAlignment="1" applyProtection="1">
      <alignment horizontal="left" wrapText="1"/>
    </xf>
    <xf numFmtId="0" fontId="6" fillId="0" borderId="0" xfId="0" applyFont="1" applyAlignment="1">
      <alignment horizontal="left" wrapText="1"/>
    </xf>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13" fillId="2" borderId="0" xfId="0" applyFont="1" applyFill="1" applyAlignment="1" applyProtection="1">
      <alignment horizontal="center" vertical="top"/>
    </xf>
    <xf numFmtId="0" fontId="13" fillId="2" borderId="2" xfId="0" applyFont="1" applyFill="1" applyBorder="1" applyAlignment="1" applyProtection="1">
      <alignment horizontal="center" vertical="top"/>
    </xf>
    <xf numFmtId="0" fontId="13" fillId="2" borderId="1" xfId="0" applyFont="1" applyFill="1" applyBorder="1" applyAlignment="1" applyProtection="1">
      <alignment horizontal="center" wrapText="1"/>
    </xf>
    <xf numFmtId="0" fontId="13" fillId="2" borderId="0" xfId="0" applyFont="1" applyFill="1" applyAlignment="1" applyProtection="1">
      <alignment horizontal="center" wrapText="1"/>
    </xf>
    <xf numFmtId="0" fontId="9" fillId="4" borderId="1" xfId="0" applyFont="1" applyFill="1" applyBorder="1" applyAlignment="1" applyProtection="1">
      <alignment horizontal="center" wrapText="1"/>
    </xf>
    <xf numFmtId="0" fontId="9" fillId="4" borderId="2" xfId="0" applyFont="1" applyFill="1" applyBorder="1" applyAlignment="1" applyProtection="1">
      <alignment horizontal="center" wrapText="1"/>
    </xf>
    <xf numFmtId="0" fontId="9" fillId="4" borderId="0" xfId="0" applyFont="1" applyFill="1" applyAlignment="1" applyProtection="1">
      <alignment horizontal="center" wrapText="1"/>
    </xf>
    <xf numFmtId="0" fontId="29" fillId="4" borderId="0" xfId="0" applyFont="1" applyFill="1" applyAlignment="1" applyProtection="1">
      <alignment horizontal="center" vertical="top"/>
    </xf>
    <xf numFmtId="0" fontId="28" fillId="4" borderId="0" xfId="0" applyFont="1" applyFill="1" applyAlignment="1" applyProtection="1">
      <alignment horizontal="center" vertical="top"/>
    </xf>
    <xf numFmtId="0" fontId="28" fillId="4" borderId="2" xfId="0" applyFont="1" applyFill="1" applyBorder="1" applyAlignment="1" applyProtection="1">
      <alignment horizontal="center" vertical="top"/>
    </xf>
    <xf numFmtId="0" fontId="21" fillId="0" borderId="0" xfId="0" applyFont="1" applyAlignment="1">
      <alignment horizontal="left" vertical="top" wrapText="1"/>
    </xf>
    <xf numFmtId="0" fontId="6" fillId="0" borderId="0" xfId="0" applyFont="1" applyAlignment="1" applyProtection="1">
      <alignment horizontal="left" vertical="top" wrapText="1"/>
    </xf>
    <xf numFmtId="0" fontId="19" fillId="0" borderId="0" xfId="0" applyFont="1" applyAlignment="1">
      <alignment horizontal="left" wrapText="1"/>
    </xf>
    <xf numFmtId="0" fontId="14" fillId="0" borderId="0" xfId="0" applyFont="1" applyAlignment="1">
      <alignment horizontal="left" wrapText="1"/>
    </xf>
    <xf numFmtId="0" fontId="6" fillId="0" borderId="0" xfId="0" applyFont="1" applyAlignment="1">
      <alignment horizontal="left" vertical="top" wrapText="1"/>
    </xf>
    <xf numFmtId="0" fontId="20" fillId="0" borderId="0" xfId="0" applyFont="1" applyAlignment="1">
      <alignment horizontal="left" vertical="center" wrapText="1"/>
    </xf>
    <xf numFmtId="0" fontId="16" fillId="4" borderId="0" xfId="0" applyFont="1" applyFill="1" applyAlignment="1" applyProtection="1">
      <alignment horizontal="center" wrapText="1"/>
      <protection locked="0"/>
    </xf>
    <xf numFmtId="14" fontId="17" fillId="10" borderId="4" xfId="0" applyNumberFormat="1" applyFont="1" applyFill="1" applyBorder="1" applyAlignment="1" applyProtection="1">
      <alignment horizontal="left" vertical="center" wrapText="1"/>
      <protection locked="0"/>
    </xf>
    <xf numFmtId="14" fontId="17" fillId="10" borderId="7" xfId="0" applyNumberFormat="1" applyFont="1" applyFill="1" applyBorder="1" applyAlignment="1" applyProtection="1">
      <alignment horizontal="left" vertical="center" wrapText="1"/>
      <protection locked="0"/>
    </xf>
    <xf numFmtId="14" fontId="17" fillId="10" borderId="9" xfId="0" applyNumberFormat="1" applyFont="1" applyFill="1" applyBorder="1" applyAlignment="1" applyProtection="1">
      <alignment horizontal="left" vertical="center" wrapText="1"/>
      <protection locked="0"/>
    </xf>
    <xf numFmtId="1" fontId="17" fillId="10" borderId="4" xfId="0" applyNumberFormat="1" applyFont="1" applyFill="1" applyBorder="1" applyAlignment="1" applyProtection="1">
      <alignment horizontal="left" vertical="center" wrapText="1"/>
      <protection locked="0"/>
    </xf>
    <xf numFmtId="1" fontId="17" fillId="10" borderId="7" xfId="0" applyNumberFormat="1" applyFont="1" applyFill="1" applyBorder="1" applyAlignment="1" applyProtection="1">
      <alignment horizontal="left" vertical="center" wrapText="1"/>
      <protection locked="0"/>
    </xf>
    <xf numFmtId="1" fontId="17" fillId="10" borderId="9" xfId="0" applyNumberFormat="1" applyFont="1" applyFill="1" applyBorder="1" applyAlignment="1" applyProtection="1">
      <alignment horizontal="left" vertical="center" wrapText="1"/>
      <protection locked="0"/>
    </xf>
    <xf numFmtId="1" fontId="17" fillId="9" borderId="4" xfId="0" applyNumberFormat="1" applyFont="1" applyFill="1" applyBorder="1" applyAlignment="1" applyProtection="1">
      <alignment horizontal="left" vertical="center" wrapText="1"/>
      <protection locked="0"/>
    </xf>
    <xf numFmtId="1" fontId="17" fillId="9" borderId="7" xfId="0" applyNumberFormat="1" applyFont="1" applyFill="1" applyBorder="1" applyAlignment="1" applyProtection="1">
      <alignment horizontal="left" vertical="center" wrapText="1"/>
      <protection locked="0"/>
    </xf>
    <xf numFmtId="1" fontId="17" fillId="9" borderId="9" xfId="0" applyNumberFormat="1" applyFont="1" applyFill="1" applyBorder="1" applyAlignment="1" applyProtection="1">
      <alignment horizontal="left" vertical="center" wrapText="1"/>
      <protection locked="0"/>
    </xf>
    <xf numFmtId="14" fontId="17" fillId="9" borderId="4" xfId="0" applyNumberFormat="1" applyFont="1" applyFill="1" applyBorder="1" applyAlignment="1" applyProtection="1">
      <alignment horizontal="left" vertical="center" wrapText="1"/>
      <protection locked="0"/>
    </xf>
    <xf numFmtId="14" fontId="17" fillId="9" borderId="7" xfId="0" applyNumberFormat="1" applyFont="1" applyFill="1" applyBorder="1" applyAlignment="1" applyProtection="1">
      <alignment horizontal="left" vertical="center" wrapText="1"/>
      <protection locked="0"/>
    </xf>
    <xf numFmtId="14" fontId="17" fillId="9" borderId="9" xfId="0" applyNumberFormat="1" applyFont="1" applyFill="1" applyBorder="1" applyAlignment="1" applyProtection="1">
      <alignment horizontal="left" vertical="center" wrapText="1"/>
      <protection locked="0"/>
    </xf>
    <xf numFmtId="0" fontId="20" fillId="0" borderId="31" xfId="0" applyFont="1" applyFill="1" applyBorder="1" applyAlignment="1" applyProtection="1">
      <alignment horizontal="left" vertical="top" wrapText="1"/>
      <protection locked="0"/>
    </xf>
    <xf numFmtId="0" fontId="20" fillId="0" borderId="46" xfId="0" applyFont="1" applyFill="1" applyBorder="1" applyAlignment="1" applyProtection="1">
      <alignment vertical="top"/>
      <protection locked="0"/>
    </xf>
  </cellXfs>
  <cellStyles count="5">
    <cellStyle name="Bad" xfId="4" builtinId="27"/>
    <cellStyle name="Good" xfId="3" builtinId="26"/>
    <cellStyle name="Normal" xfId="0" builtinId="0"/>
    <cellStyle name="Note" xfId="1" builtinId="10"/>
    <cellStyle name="Style 1" xfId="2" xr:uid="{00000000-0005-0000-0000-000004000000}"/>
  </cellStyles>
  <dxfs count="46">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s>
  <tableStyles count="4" defaultTableStyle="TableStyleMedium2" defaultPivotStyle="PivotStyleLight16">
    <tableStyle name="SUD" pivot="0" count="0" xr9:uid="{00000000-0011-0000-FFFF-FFFF00000000}"/>
    <tableStyle name="Table Style 1" pivot="0" count="0" xr9:uid="{00000000-0011-0000-FFFF-FFFF01000000}"/>
    <tableStyle name="Table Style 2" pivot="0" count="0" xr9:uid="{00000000-0011-0000-FFFF-FFFF02000000}"/>
    <tableStyle name="Table Style 3" pivot="0" count="0" xr9:uid="{00000000-0011-0000-FFFF-FFFF03000000}"/>
  </tableStyles>
  <colors>
    <mruColors>
      <color rgb="FF808080"/>
      <color rgb="FF6C6F70"/>
      <color rgb="FFD9D9D9"/>
      <color rgb="FFF2F2F2"/>
      <color rgb="FFD0CECE"/>
      <color rgb="FFAEAAAA"/>
      <color rgb="FF656F70"/>
      <color rgb="FFBFBFBF"/>
      <color rgb="FF858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50890_1115_DSC\NJ1\300_sud_demo_support\State_docs_and_CMS_guidance\LA\3.%20Monitoring%20protocol\5.%20March%202022-%20Approved%20MMP\LA_SUDProtocol_Part-A_20200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A disclosure statement"/>
      <sheetName val="SUD planned metrics"/>
      <sheetName val="SUD planned subpops"/>
      <sheetName val="SUD reporting schedule"/>
      <sheetName val="SUD reporting logic (NO EDIT)"/>
    </sheetNames>
    <sheetDataSet>
      <sheetData sheetId="0" refreshError="1"/>
      <sheetData sheetId="1">
        <row r="2">
          <cell r="B2" t="str">
            <v>Louisiana</v>
          </cell>
        </row>
        <row r="3">
          <cell r="B3" t="str">
            <v>Healthy Louisiana Opioid Use Disorder/Substance Use Disorder (OUD/SUD) Demonstration</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zoomScale="80" zoomScaleNormal="80" workbookViewId="0"/>
  </sheetViews>
  <sheetFormatPr defaultRowHeight="15" x14ac:dyDescent="0.25"/>
  <cols>
    <col min="1" max="1" width="121.85546875" customWidth="1"/>
  </cols>
  <sheetData>
    <row r="1" spans="1:1" ht="20.25" x14ac:dyDescent="0.3">
      <c r="A1" s="62" t="s">
        <v>291</v>
      </c>
    </row>
    <row r="2" spans="1:1" ht="240" customHeight="1" x14ac:dyDescent="0.25">
      <c r="A2" s="60" t="s">
        <v>284</v>
      </c>
    </row>
    <row r="3" spans="1:1" x14ac:dyDescent="0.25">
      <c r="A3" s="63" t="s">
        <v>649</v>
      </c>
    </row>
    <row r="4" spans="1:1" ht="20.25" x14ac:dyDescent="0.3">
      <c r="A4" s="62" t="s">
        <v>302</v>
      </c>
    </row>
    <row r="5" spans="1:1" ht="240.95" customHeight="1" x14ac:dyDescent="0.25">
      <c r="A5" s="60" t="s">
        <v>284</v>
      </c>
    </row>
    <row r="6" spans="1:1" x14ac:dyDescent="0.25">
      <c r="A6" s="63" t="s">
        <v>74</v>
      </c>
    </row>
    <row r="7" spans="1:1" x14ac:dyDescent="0.25">
      <c r="A7" s="63" t="s">
        <v>74</v>
      </c>
    </row>
  </sheetData>
  <sheetProtection insertRows="0"/>
  <pageMargins left="0.7" right="0.7" top="0.75" bottom="0.75" header="0.3" footer="0.3"/>
  <pageSetup scale="80" pageOrder="overThenDown" orientation="portrait" r:id="rId1"/>
  <headerFooter differentFirst="1">
    <oddHeader>&amp;L&amp;"Times New Roman,Regular"&amp;10Medicaid Section 1115 Substance Use Disorder Demonstration Monitoring Protocol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Y58"/>
  <sheetViews>
    <sheetView tabSelected="1" topLeftCell="A45" zoomScale="55" zoomScaleNormal="55" zoomScaleSheetLayoutView="26" workbookViewId="0">
      <selection activeCell="F45" sqref="F45"/>
    </sheetView>
  </sheetViews>
  <sheetFormatPr defaultRowHeight="15" x14ac:dyDescent="0.25"/>
  <cols>
    <col min="1" max="1" width="21.5703125" style="1" customWidth="1"/>
    <col min="2" max="2" width="28.85546875" style="9" customWidth="1"/>
    <col min="3" max="3" width="74.85546875" style="6" customWidth="1"/>
    <col min="4" max="4" width="23.140625" style="5" customWidth="1"/>
    <col min="5" max="5" width="17.42578125" style="5" customWidth="1"/>
    <col min="6" max="6" width="14.42578125" style="5" customWidth="1"/>
    <col min="7" max="7" width="12.85546875" style="5" customWidth="1"/>
    <col min="8" max="8" width="14" style="5" customWidth="1"/>
    <col min="9" max="9" width="12.85546875" style="5" customWidth="1"/>
    <col min="10" max="10" width="19.42578125" style="5" customWidth="1"/>
    <col min="11" max="11" width="19.42578125" style="6" customWidth="1"/>
    <col min="12" max="14" width="20.85546875" style="6" customWidth="1"/>
    <col min="15" max="15" width="22.140625" style="6" customWidth="1"/>
    <col min="16" max="16" width="58.42578125" style="6" customWidth="1"/>
    <col min="17" max="17" width="31.42578125" style="7" customWidth="1"/>
    <col min="18" max="18" width="22.85546875" style="8" customWidth="1"/>
    <col min="19" max="19" width="76.140625" style="8" customWidth="1"/>
    <col min="20" max="16382" width="9.140625" style="8"/>
    <col min="16383" max="16384" width="9.140625" style="8" customWidth="1"/>
  </cols>
  <sheetData>
    <row r="1" spans="1:20" x14ac:dyDescent="0.25">
      <c r="A1" s="74" t="s">
        <v>658</v>
      </c>
      <c r="B1" s="2"/>
    </row>
    <row r="2" spans="1:20" x14ac:dyDescent="0.25">
      <c r="A2" s="10" t="s">
        <v>53</v>
      </c>
      <c r="B2" s="210" t="str">
        <f>'[1]SUD planned metrics'!B2</f>
        <v>Louisiana</v>
      </c>
      <c r="D2" s="3"/>
      <c r="E2" s="4"/>
      <c r="F2" s="4"/>
    </row>
    <row r="3" spans="1:20" s="14" customFormat="1" x14ac:dyDescent="0.25">
      <c r="A3" s="10" t="s">
        <v>54</v>
      </c>
      <c r="B3" s="211" t="str">
        <f>'[1]SUD planned metrics'!B3</f>
        <v>Healthy Louisiana Opioid Use Disorder/Substance Use Disorder (OUD/SUD) Demonstration</v>
      </c>
      <c r="C3" s="9"/>
      <c r="D3" s="9"/>
      <c r="E3" s="11"/>
      <c r="F3" s="11"/>
      <c r="G3" s="12"/>
      <c r="H3" s="12"/>
      <c r="I3" s="12"/>
      <c r="J3" s="12"/>
      <c r="K3" s="9"/>
      <c r="L3" s="9"/>
      <c r="M3" s="9"/>
      <c r="N3" s="9"/>
      <c r="O3" s="9"/>
      <c r="P3" s="9"/>
      <c r="Q3" s="13"/>
    </row>
    <row r="4" spans="1:20" s="14" customFormat="1" x14ac:dyDescent="0.25">
      <c r="A4" s="92" t="s">
        <v>649</v>
      </c>
      <c r="B4" s="9"/>
      <c r="C4" s="9"/>
      <c r="D4" s="9"/>
      <c r="E4" s="11"/>
      <c r="F4" s="11"/>
      <c r="G4" s="12"/>
      <c r="H4" s="12"/>
      <c r="I4" s="12"/>
      <c r="J4" s="12"/>
      <c r="K4" s="9"/>
      <c r="L4" s="9"/>
      <c r="M4" s="9"/>
      <c r="N4" s="9"/>
      <c r="O4" s="9"/>
      <c r="P4" s="9"/>
      <c r="Q4" s="13"/>
    </row>
    <row r="5" spans="1:20" s="14" customFormat="1" ht="20.25" x14ac:dyDescent="0.25">
      <c r="A5" s="15" t="s">
        <v>293</v>
      </c>
      <c r="B5" s="3"/>
      <c r="C5" s="9"/>
      <c r="D5" s="11"/>
      <c r="E5" s="11"/>
      <c r="F5" s="11"/>
      <c r="G5" s="12"/>
      <c r="H5" s="12"/>
      <c r="I5" s="12"/>
      <c r="J5" s="11"/>
      <c r="K5" s="11"/>
      <c r="L5" s="9"/>
      <c r="M5" s="9"/>
      <c r="N5" s="9"/>
      <c r="O5" s="9"/>
      <c r="P5" s="9"/>
      <c r="Q5" s="13"/>
    </row>
    <row r="6" spans="1:20" s="14" customFormat="1" ht="15" customHeight="1" x14ac:dyDescent="0.25">
      <c r="A6" s="220" t="s">
        <v>64</v>
      </c>
      <c r="B6" s="220"/>
      <c r="C6" s="220"/>
      <c r="D6" s="220"/>
      <c r="E6" s="220"/>
      <c r="F6" s="220"/>
      <c r="G6" s="220"/>
      <c r="H6" s="220"/>
      <c r="I6" s="220"/>
      <c r="J6" s="220"/>
      <c r="K6" s="221"/>
      <c r="L6" s="215" t="s">
        <v>63</v>
      </c>
      <c r="M6" s="216"/>
      <c r="N6" s="216"/>
      <c r="O6" s="217" t="s">
        <v>120</v>
      </c>
      <c r="P6" s="218"/>
      <c r="Q6" s="217" t="s">
        <v>107</v>
      </c>
      <c r="R6" s="218"/>
      <c r="S6" s="218"/>
    </row>
    <row r="7" spans="1:20" s="17" customFormat="1" ht="99.75" x14ac:dyDescent="0.2">
      <c r="A7" s="16" t="s">
        <v>303</v>
      </c>
      <c r="B7" s="16" t="s">
        <v>304</v>
      </c>
      <c r="C7" s="16" t="s">
        <v>305</v>
      </c>
      <c r="D7" s="16" t="s">
        <v>306</v>
      </c>
      <c r="E7" s="16" t="s">
        <v>307</v>
      </c>
      <c r="F7" s="16" t="s">
        <v>308</v>
      </c>
      <c r="G7" s="16" t="s">
        <v>309</v>
      </c>
      <c r="H7" s="16" t="s">
        <v>310</v>
      </c>
      <c r="I7" s="16" t="s">
        <v>311</v>
      </c>
      <c r="J7" s="16" t="s">
        <v>312</v>
      </c>
      <c r="K7" s="16" t="s">
        <v>313</v>
      </c>
      <c r="L7" s="104" t="s">
        <v>662</v>
      </c>
      <c r="M7" s="16" t="s">
        <v>314</v>
      </c>
      <c r="N7" s="16" t="s">
        <v>324</v>
      </c>
      <c r="O7" s="104" t="s">
        <v>315</v>
      </c>
      <c r="P7" s="16" t="s">
        <v>661</v>
      </c>
      <c r="Q7" s="107" t="s">
        <v>316</v>
      </c>
      <c r="R7" s="16" t="s">
        <v>336</v>
      </c>
      <c r="S7" s="16" t="s">
        <v>317</v>
      </c>
    </row>
    <row r="8" spans="1:20" s="64" customFormat="1" ht="87.75" customHeight="1" thickBot="1" x14ac:dyDescent="0.3">
      <c r="A8" s="108" t="s">
        <v>279</v>
      </c>
      <c r="B8" s="108" t="s">
        <v>91</v>
      </c>
      <c r="C8" s="108" t="s">
        <v>98</v>
      </c>
      <c r="D8" s="108" t="s">
        <v>97</v>
      </c>
      <c r="E8" s="108" t="s">
        <v>96</v>
      </c>
      <c r="F8" s="108" t="s">
        <v>283</v>
      </c>
      <c r="G8" s="108" t="s">
        <v>95</v>
      </c>
      <c r="H8" s="108" t="s">
        <v>94</v>
      </c>
      <c r="I8" s="108" t="s">
        <v>93</v>
      </c>
      <c r="J8" s="108" t="s">
        <v>92</v>
      </c>
      <c r="K8" s="108" t="s">
        <v>99</v>
      </c>
      <c r="L8" s="109" t="s">
        <v>286</v>
      </c>
      <c r="M8" s="108" t="s">
        <v>100</v>
      </c>
      <c r="N8" s="108" t="s">
        <v>100</v>
      </c>
      <c r="O8" s="109" t="s">
        <v>101</v>
      </c>
      <c r="P8" s="108" t="s">
        <v>280</v>
      </c>
      <c r="Q8" s="109" t="s">
        <v>99</v>
      </c>
      <c r="R8" s="108" t="s">
        <v>108</v>
      </c>
      <c r="S8" s="108" t="s">
        <v>119</v>
      </c>
      <c r="T8" s="67"/>
    </row>
    <row r="9" spans="1:20" s="19" customFormat="1" ht="52.5" customHeight="1" thickBot="1" x14ac:dyDescent="0.3">
      <c r="A9" s="156">
        <v>1</v>
      </c>
      <c r="B9" s="156" t="s">
        <v>23</v>
      </c>
      <c r="C9" s="156" t="s">
        <v>12</v>
      </c>
      <c r="D9" s="156" t="s">
        <v>9</v>
      </c>
      <c r="E9" s="156" t="s">
        <v>70</v>
      </c>
      <c r="F9" s="156" t="s">
        <v>165</v>
      </c>
      <c r="G9" s="156" t="s">
        <v>47</v>
      </c>
      <c r="H9" s="156" t="s">
        <v>7</v>
      </c>
      <c r="I9" s="156" t="s">
        <v>10</v>
      </c>
      <c r="J9" s="156" t="s">
        <v>0</v>
      </c>
      <c r="K9" s="157" t="s">
        <v>665</v>
      </c>
      <c r="L9" s="158"/>
      <c r="M9" s="157"/>
      <c r="N9" s="157"/>
      <c r="O9" s="158"/>
      <c r="P9" s="157"/>
      <c r="Q9" s="158"/>
      <c r="R9" s="157"/>
      <c r="S9" s="157"/>
      <c r="T9" s="68"/>
    </row>
    <row r="10" spans="1:20" s="20" customFormat="1" ht="61.5" thickTop="1" thickBot="1" x14ac:dyDescent="0.3">
      <c r="A10" s="163">
        <v>2</v>
      </c>
      <c r="B10" s="163" t="s">
        <v>24</v>
      </c>
      <c r="C10" s="163" t="s">
        <v>112</v>
      </c>
      <c r="D10" s="163" t="s">
        <v>9</v>
      </c>
      <c r="E10" s="163" t="s">
        <v>70</v>
      </c>
      <c r="F10" s="163" t="s">
        <v>165</v>
      </c>
      <c r="G10" s="163" t="s">
        <v>5</v>
      </c>
      <c r="H10" s="163" t="s">
        <v>7</v>
      </c>
      <c r="I10" s="163" t="s">
        <v>10</v>
      </c>
      <c r="J10" s="163" t="s">
        <v>0</v>
      </c>
      <c r="K10" s="164" t="s">
        <v>666</v>
      </c>
      <c r="L10" s="165" t="s">
        <v>667</v>
      </c>
      <c r="M10" s="212" t="s">
        <v>706</v>
      </c>
      <c r="N10" s="212" t="s">
        <v>706</v>
      </c>
      <c r="O10" s="165" t="s">
        <v>665</v>
      </c>
      <c r="P10" s="164" t="s">
        <v>669</v>
      </c>
      <c r="Q10" s="165" t="s">
        <v>665</v>
      </c>
      <c r="R10" s="164"/>
      <c r="S10" s="166"/>
      <c r="T10" s="69"/>
    </row>
    <row r="11" spans="1:20" s="20" customFormat="1" ht="61.5" thickTop="1" thickBot="1" x14ac:dyDescent="0.3">
      <c r="A11" s="163">
        <v>3</v>
      </c>
      <c r="B11" s="163" t="s">
        <v>43</v>
      </c>
      <c r="C11" s="163" t="s">
        <v>113</v>
      </c>
      <c r="D11" s="163" t="s">
        <v>9</v>
      </c>
      <c r="E11" s="163" t="s">
        <v>70</v>
      </c>
      <c r="F11" s="163" t="s">
        <v>165</v>
      </c>
      <c r="G11" s="163" t="s">
        <v>5</v>
      </c>
      <c r="H11" s="163" t="s">
        <v>7</v>
      </c>
      <c r="I11" s="163" t="s">
        <v>10</v>
      </c>
      <c r="J11" s="163" t="s">
        <v>3</v>
      </c>
      <c r="K11" s="164" t="s">
        <v>666</v>
      </c>
      <c r="L11" s="165" t="s">
        <v>667</v>
      </c>
      <c r="M11" s="212" t="s">
        <v>706</v>
      </c>
      <c r="N11" s="212" t="s">
        <v>706</v>
      </c>
      <c r="O11" s="165" t="s">
        <v>665</v>
      </c>
      <c r="P11" s="164" t="s">
        <v>669</v>
      </c>
      <c r="Q11" s="165" t="s">
        <v>665</v>
      </c>
      <c r="R11" s="164"/>
      <c r="S11" s="166"/>
      <c r="T11" s="69"/>
    </row>
    <row r="12" spans="1:20" s="20" customFormat="1" ht="61.5" thickTop="1" thickBot="1" x14ac:dyDescent="0.3">
      <c r="A12" s="163">
        <v>4</v>
      </c>
      <c r="B12" s="163" t="s">
        <v>44</v>
      </c>
      <c r="C12" s="163" t="s">
        <v>114</v>
      </c>
      <c r="D12" s="163" t="s">
        <v>9</v>
      </c>
      <c r="E12" s="163" t="s">
        <v>70</v>
      </c>
      <c r="F12" s="163" t="s">
        <v>170</v>
      </c>
      <c r="G12" s="163" t="s">
        <v>5</v>
      </c>
      <c r="H12" s="163" t="s">
        <v>4</v>
      </c>
      <c r="I12" s="163" t="s">
        <v>11</v>
      </c>
      <c r="J12" s="163" t="s">
        <v>3</v>
      </c>
      <c r="K12" s="164" t="s">
        <v>666</v>
      </c>
      <c r="L12" s="165" t="s">
        <v>667</v>
      </c>
      <c r="M12" s="212" t="s">
        <v>706</v>
      </c>
      <c r="N12" s="212" t="s">
        <v>706</v>
      </c>
      <c r="O12" s="165" t="s">
        <v>665</v>
      </c>
      <c r="P12" s="164" t="s">
        <v>669</v>
      </c>
      <c r="Q12" s="165" t="s">
        <v>665</v>
      </c>
      <c r="R12" s="164"/>
      <c r="S12" s="166"/>
      <c r="T12" s="69"/>
    </row>
    <row r="13" spans="1:20" s="20" customFormat="1" ht="409.6" thickTop="1" thickBot="1" x14ac:dyDescent="0.3">
      <c r="A13" s="163">
        <v>5</v>
      </c>
      <c r="B13" s="163" t="s">
        <v>46</v>
      </c>
      <c r="C13" s="163" t="s">
        <v>125</v>
      </c>
      <c r="D13" s="163" t="s">
        <v>110</v>
      </c>
      <c r="E13" s="163" t="s">
        <v>70</v>
      </c>
      <c r="F13" s="163" t="s">
        <v>170</v>
      </c>
      <c r="G13" s="163" t="s">
        <v>5</v>
      </c>
      <c r="H13" s="163" t="s">
        <v>4</v>
      </c>
      <c r="I13" s="163" t="s">
        <v>11</v>
      </c>
      <c r="J13" s="163" t="s">
        <v>3</v>
      </c>
      <c r="K13" s="164" t="s">
        <v>666</v>
      </c>
      <c r="L13" s="165" t="s">
        <v>667</v>
      </c>
      <c r="M13" s="212" t="s">
        <v>706</v>
      </c>
      <c r="N13" s="212" t="s">
        <v>706</v>
      </c>
      <c r="O13" s="165" t="s">
        <v>665</v>
      </c>
      <c r="P13" s="164" t="s">
        <v>670</v>
      </c>
      <c r="Q13" s="165" t="s">
        <v>665</v>
      </c>
      <c r="R13" s="164"/>
      <c r="S13" s="166"/>
      <c r="T13" s="69"/>
    </row>
    <row r="14" spans="1:20" s="20" customFormat="1" ht="211.5" thickTop="1" thickBot="1" x14ac:dyDescent="0.3">
      <c r="A14" s="163">
        <v>6</v>
      </c>
      <c r="B14" s="163" t="s">
        <v>26</v>
      </c>
      <c r="C14" s="163" t="s">
        <v>45</v>
      </c>
      <c r="D14" s="163" t="s">
        <v>58</v>
      </c>
      <c r="E14" s="163" t="s">
        <v>70</v>
      </c>
      <c r="F14" s="163" t="s">
        <v>165</v>
      </c>
      <c r="G14" s="163" t="s">
        <v>5</v>
      </c>
      <c r="H14" s="163" t="s">
        <v>7</v>
      </c>
      <c r="I14" s="163" t="s">
        <v>10</v>
      </c>
      <c r="J14" s="163" t="s">
        <v>3</v>
      </c>
      <c r="K14" s="164" t="s">
        <v>666</v>
      </c>
      <c r="L14" s="165" t="s">
        <v>667</v>
      </c>
      <c r="M14" s="212" t="s">
        <v>706</v>
      </c>
      <c r="N14" s="212" t="s">
        <v>706</v>
      </c>
      <c r="O14" s="165" t="s">
        <v>665</v>
      </c>
      <c r="P14" s="164" t="s">
        <v>671</v>
      </c>
      <c r="Q14" s="165" t="s">
        <v>665</v>
      </c>
      <c r="R14" s="164"/>
      <c r="S14" s="166"/>
      <c r="T14" s="69"/>
    </row>
    <row r="15" spans="1:20" s="20" customFormat="1" ht="46.5" thickTop="1" thickBot="1" x14ac:dyDescent="0.3">
      <c r="A15" s="163">
        <v>7</v>
      </c>
      <c r="B15" s="163" t="s">
        <v>27</v>
      </c>
      <c r="C15" s="163" t="s">
        <v>272</v>
      </c>
      <c r="D15" s="163" t="s">
        <v>58</v>
      </c>
      <c r="E15" s="163" t="s">
        <v>70</v>
      </c>
      <c r="F15" s="163" t="s">
        <v>165</v>
      </c>
      <c r="G15" s="163" t="s">
        <v>5</v>
      </c>
      <c r="H15" s="163" t="s">
        <v>7</v>
      </c>
      <c r="I15" s="163" t="s">
        <v>10</v>
      </c>
      <c r="J15" s="163" t="s">
        <v>3</v>
      </c>
      <c r="K15" s="164" t="s">
        <v>666</v>
      </c>
      <c r="L15" s="165" t="s">
        <v>667</v>
      </c>
      <c r="M15" s="212" t="s">
        <v>706</v>
      </c>
      <c r="N15" s="212" t="s">
        <v>706</v>
      </c>
      <c r="O15" s="165" t="s">
        <v>666</v>
      </c>
      <c r="P15" s="164"/>
      <c r="Q15" s="165" t="s">
        <v>665</v>
      </c>
      <c r="R15" s="164"/>
      <c r="S15" s="166"/>
      <c r="T15" s="69"/>
    </row>
    <row r="16" spans="1:20" s="20" customFormat="1" ht="46.5" thickTop="1" thickBot="1" x14ac:dyDescent="0.3">
      <c r="A16" s="163">
        <v>8</v>
      </c>
      <c r="B16" s="163" t="s">
        <v>28</v>
      </c>
      <c r="C16" s="163" t="s">
        <v>273</v>
      </c>
      <c r="D16" s="163" t="s">
        <v>58</v>
      </c>
      <c r="E16" s="163" t="s">
        <v>70</v>
      </c>
      <c r="F16" s="163" t="s">
        <v>165</v>
      </c>
      <c r="G16" s="163" t="s">
        <v>5</v>
      </c>
      <c r="H16" s="163" t="s">
        <v>7</v>
      </c>
      <c r="I16" s="163" t="s">
        <v>10</v>
      </c>
      <c r="J16" s="163" t="s">
        <v>3</v>
      </c>
      <c r="K16" s="164" t="s">
        <v>666</v>
      </c>
      <c r="L16" s="165" t="s">
        <v>667</v>
      </c>
      <c r="M16" s="164" t="s">
        <v>668</v>
      </c>
      <c r="N16" s="212" t="s">
        <v>706</v>
      </c>
      <c r="O16" s="165" t="s">
        <v>666</v>
      </c>
      <c r="P16" s="164"/>
      <c r="Q16" s="165" t="s">
        <v>665</v>
      </c>
      <c r="R16" s="164"/>
      <c r="S16" s="166"/>
      <c r="T16" s="69"/>
    </row>
    <row r="17" spans="1:16379" s="20" customFormat="1" ht="46.5" thickTop="1" thickBot="1" x14ac:dyDescent="0.3">
      <c r="A17" s="163">
        <v>9</v>
      </c>
      <c r="B17" s="163" t="s">
        <v>29</v>
      </c>
      <c r="C17" s="163" t="s">
        <v>274</v>
      </c>
      <c r="D17" s="163" t="s">
        <v>58</v>
      </c>
      <c r="E17" s="163" t="s">
        <v>70</v>
      </c>
      <c r="F17" s="163" t="s">
        <v>165</v>
      </c>
      <c r="G17" s="163" t="s">
        <v>5</v>
      </c>
      <c r="H17" s="163" t="s">
        <v>7</v>
      </c>
      <c r="I17" s="163" t="s">
        <v>10</v>
      </c>
      <c r="J17" s="163" t="s">
        <v>3</v>
      </c>
      <c r="K17" s="164" t="s">
        <v>666</v>
      </c>
      <c r="L17" s="165" t="s">
        <v>667</v>
      </c>
      <c r="M17" s="164" t="s">
        <v>668</v>
      </c>
      <c r="N17" s="212" t="s">
        <v>706</v>
      </c>
      <c r="O17" s="165" t="s">
        <v>666</v>
      </c>
      <c r="P17" s="164"/>
      <c r="Q17" s="165" t="s">
        <v>665</v>
      </c>
      <c r="R17" s="164"/>
      <c r="S17" s="166"/>
      <c r="T17" s="69"/>
    </row>
    <row r="18" spans="1:16379" s="20" customFormat="1" ht="211.5" thickTop="1" thickBot="1" x14ac:dyDescent="0.3">
      <c r="A18" s="163">
        <v>10</v>
      </c>
      <c r="B18" s="163" t="s">
        <v>30</v>
      </c>
      <c r="C18" s="163" t="s">
        <v>275</v>
      </c>
      <c r="D18" s="163" t="s">
        <v>58</v>
      </c>
      <c r="E18" s="163" t="s">
        <v>70</v>
      </c>
      <c r="F18" s="163" t="s">
        <v>165</v>
      </c>
      <c r="G18" s="163" t="s">
        <v>5</v>
      </c>
      <c r="H18" s="163" t="s">
        <v>7</v>
      </c>
      <c r="I18" s="163" t="s">
        <v>10</v>
      </c>
      <c r="J18" s="163" t="s">
        <v>3</v>
      </c>
      <c r="K18" s="164" t="s">
        <v>666</v>
      </c>
      <c r="L18" s="165" t="s">
        <v>667</v>
      </c>
      <c r="M18" s="212" t="s">
        <v>706</v>
      </c>
      <c r="N18" s="212" t="s">
        <v>706</v>
      </c>
      <c r="O18" s="165" t="s">
        <v>665</v>
      </c>
      <c r="P18" s="164" t="s">
        <v>671</v>
      </c>
      <c r="Q18" s="165" t="s">
        <v>665</v>
      </c>
      <c r="R18" s="164"/>
      <c r="S18" s="166"/>
      <c r="T18" s="69"/>
    </row>
    <row r="19" spans="1:16379" s="20" customFormat="1" ht="61.5" thickTop="1" thickBot="1" x14ac:dyDescent="0.3">
      <c r="A19" s="163">
        <v>11</v>
      </c>
      <c r="B19" s="163" t="s">
        <v>13</v>
      </c>
      <c r="C19" s="163" t="s">
        <v>276</v>
      </c>
      <c r="D19" s="163" t="s">
        <v>58</v>
      </c>
      <c r="E19" s="163" t="s">
        <v>70</v>
      </c>
      <c r="F19" s="163" t="s">
        <v>165</v>
      </c>
      <c r="G19" s="163" t="s">
        <v>5</v>
      </c>
      <c r="H19" s="163" t="s">
        <v>7</v>
      </c>
      <c r="I19" s="163" t="s">
        <v>10</v>
      </c>
      <c r="J19" s="163" t="s">
        <v>3</v>
      </c>
      <c r="K19" s="164" t="s">
        <v>666</v>
      </c>
      <c r="L19" s="165" t="s">
        <v>667</v>
      </c>
      <c r="M19" s="212" t="s">
        <v>706</v>
      </c>
      <c r="N19" s="212" t="s">
        <v>706</v>
      </c>
      <c r="O19" s="165" t="s">
        <v>665</v>
      </c>
      <c r="P19" s="164" t="s">
        <v>669</v>
      </c>
      <c r="Q19" s="165" t="s">
        <v>665</v>
      </c>
      <c r="R19" s="164"/>
      <c r="S19" s="166"/>
      <c r="T19" s="69"/>
    </row>
    <row r="20" spans="1:16379" s="20" customFormat="1" ht="46.5" thickTop="1" thickBot="1" x14ac:dyDescent="0.3">
      <c r="A20" s="163">
        <v>12</v>
      </c>
      <c r="B20" s="163" t="s">
        <v>126</v>
      </c>
      <c r="C20" s="163" t="s">
        <v>277</v>
      </c>
      <c r="D20" s="163" t="s">
        <v>58</v>
      </c>
      <c r="E20" s="163" t="s">
        <v>70</v>
      </c>
      <c r="F20" s="163" t="s">
        <v>165</v>
      </c>
      <c r="G20" s="163" t="s">
        <v>5</v>
      </c>
      <c r="H20" s="163" t="s">
        <v>7</v>
      </c>
      <c r="I20" s="163" t="s">
        <v>10</v>
      </c>
      <c r="J20" s="163" t="s">
        <v>3</v>
      </c>
      <c r="K20" s="164" t="s">
        <v>666</v>
      </c>
      <c r="L20" s="165" t="s">
        <v>667</v>
      </c>
      <c r="M20" s="164" t="s">
        <v>668</v>
      </c>
      <c r="N20" s="164" t="s">
        <v>668</v>
      </c>
      <c r="O20" s="165" t="s">
        <v>666</v>
      </c>
      <c r="P20" s="164"/>
      <c r="Q20" s="165" t="s">
        <v>665</v>
      </c>
      <c r="R20" s="164"/>
      <c r="S20" s="166"/>
      <c r="T20" s="69"/>
    </row>
    <row r="21" spans="1:16379" s="14" customFormat="1" ht="121.5" thickTop="1" thickBot="1" x14ac:dyDescent="0.3">
      <c r="A21" s="163">
        <v>13</v>
      </c>
      <c r="B21" s="163" t="s">
        <v>32</v>
      </c>
      <c r="C21" s="163" t="s">
        <v>14</v>
      </c>
      <c r="D21" s="163" t="s">
        <v>59</v>
      </c>
      <c r="E21" s="163" t="s">
        <v>70</v>
      </c>
      <c r="F21" s="163" t="s">
        <v>170</v>
      </c>
      <c r="G21" s="163" t="s">
        <v>49</v>
      </c>
      <c r="H21" s="163" t="s">
        <v>4</v>
      </c>
      <c r="I21" s="163" t="s">
        <v>11</v>
      </c>
      <c r="J21" s="163" t="s">
        <v>3</v>
      </c>
      <c r="K21" s="164" t="s">
        <v>666</v>
      </c>
      <c r="L21" s="165" t="s">
        <v>667</v>
      </c>
      <c r="M21" s="212" t="s">
        <v>706</v>
      </c>
      <c r="N21" s="212" t="s">
        <v>706</v>
      </c>
      <c r="O21" s="165" t="s">
        <v>666</v>
      </c>
      <c r="P21" s="164" t="s">
        <v>672</v>
      </c>
      <c r="Q21" s="165" t="s">
        <v>665</v>
      </c>
      <c r="R21" s="164"/>
      <c r="S21" s="166"/>
      <c r="T21" s="69"/>
    </row>
    <row r="22" spans="1:16379" s="14" customFormat="1" ht="121.5" thickTop="1" thickBot="1" x14ac:dyDescent="0.3">
      <c r="A22" s="163">
        <v>14</v>
      </c>
      <c r="B22" s="163" t="s">
        <v>33</v>
      </c>
      <c r="C22" s="163" t="s">
        <v>15</v>
      </c>
      <c r="D22" s="163" t="s">
        <v>59</v>
      </c>
      <c r="E22" s="163" t="s">
        <v>70</v>
      </c>
      <c r="F22" s="163" t="s">
        <v>170</v>
      </c>
      <c r="G22" s="163" t="s">
        <v>50</v>
      </c>
      <c r="H22" s="163" t="s">
        <v>4</v>
      </c>
      <c r="I22" s="163" t="s">
        <v>11</v>
      </c>
      <c r="J22" s="163" t="s">
        <v>3</v>
      </c>
      <c r="K22" s="164" t="s">
        <v>666</v>
      </c>
      <c r="L22" s="165" t="s">
        <v>667</v>
      </c>
      <c r="M22" s="212" t="s">
        <v>706</v>
      </c>
      <c r="N22" s="212" t="s">
        <v>706</v>
      </c>
      <c r="O22" s="165" t="s">
        <v>666</v>
      </c>
      <c r="P22" s="164" t="s">
        <v>673</v>
      </c>
      <c r="Q22" s="165" t="s">
        <v>665</v>
      </c>
      <c r="R22" s="164"/>
      <c r="S22" s="166"/>
      <c r="T22" s="69"/>
    </row>
    <row r="23" spans="1:16379" s="14" customFormat="1" ht="221.85" customHeight="1" thickTop="1" thickBot="1" x14ac:dyDescent="0.3">
      <c r="A23" s="163">
        <v>15</v>
      </c>
      <c r="B23" s="163" t="s">
        <v>67</v>
      </c>
      <c r="C23" s="163" t="s">
        <v>115</v>
      </c>
      <c r="D23" s="163" t="s">
        <v>61</v>
      </c>
      <c r="E23" s="163" t="s">
        <v>71</v>
      </c>
      <c r="F23" s="163" t="s">
        <v>168</v>
      </c>
      <c r="G23" s="163" t="s">
        <v>5</v>
      </c>
      <c r="H23" s="163" t="s">
        <v>4</v>
      </c>
      <c r="I23" s="163" t="s">
        <v>11</v>
      </c>
      <c r="J23" s="163" t="s">
        <v>3</v>
      </c>
      <c r="K23" s="164" t="s">
        <v>666</v>
      </c>
      <c r="L23" s="165" t="s">
        <v>667</v>
      </c>
      <c r="M23" s="212" t="s">
        <v>706</v>
      </c>
      <c r="N23" s="212" t="s">
        <v>706</v>
      </c>
      <c r="O23" s="165" t="s">
        <v>666</v>
      </c>
      <c r="P23" s="164"/>
      <c r="Q23" s="165" t="s">
        <v>665</v>
      </c>
      <c r="R23" s="164"/>
      <c r="S23" s="166"/>
      <c r="T23" s="69"/>
    </row>
    <row r="24" spans="1:16379" ht="120.6" customHeight="1" thickTop="1" thickBot="1" x14ac:dyDescent="0.3">
      <c r="A24" s="163">
        <v>16</v>
      </c>
      <c r="B24" s="163" t="s">
        <v>118</v>
      </c>
      <c r="C24" s="163" t="s">
        <v>135</v>
      </c>
      <c r="D24" s="163" t="s">
        <v>61</v>
      </c>
      <c r="E24" s="163" t="s">
        <v>71</v>
      </c>
      <c r="F24" s="163" t="s">
        <v>168</v>
      </c>
      <c r="G24" s="163" t="s">
        <v>47</v>
      </c>
      <c r="H24" s="163" t="s">
        <v>4</v>
      </c>
      <c r="I24" s="163" t="s">
        <v>11</v>
      </c>
      <c r="J24" s="163" t="s">
        <v>0</v>
      </c>
      <c r="K24" s="164" t="s">
        <v>665</v>
      </c>
      <c r="L24" s="165"/>
      <c r="M24" s="164"/>
      <c r="N24" s="164"/>
      <c r="O24" s="165"/>
      <c r="P24" s="164"/>
      <c r="Q24" s="165"/>
      <c r="R24" s="164"/>
      <c r="S24" s="166"/>
      <c r="T24" s="70"/>
    </row>
    <row r="25" spans="1:16379" ht="123.75" customHeight="1" thickTop="1" thickBot="1" x14ac:dyDescent="0.3">
      <c r="A25" s="163" t="s">
        <v>69</v>
      </c>
      <c r="B25" s="163" t="s">
        <v>691</v>
      </c>
      <c r="C25" s="163" t="s">
        <v>674</v>
      </c>
      <c r="D25" s="163" t="s">
        <v>61</v>
      </c>
      <c r="E25" s="163" t="s">
        <v>71</v>
      </c>
      <c r="F25" s="163" t="s">
        <v>168</v>
      </c>
      <c r="G25" s="163" t="s">
        <v>5</v>
      </c>
      <c r="H25" s="163" t="s">
        <v>4</v>
      </c>
      <c r="I25" s="163" t="s">
        <v>11</v>
      </c>
      <c r="J25" s="163" t="s">
        <v>3</v>
      </c>
      <c r="K25" s="164" t="s">
        <v>666</v>
      </c>
      <c r="L25" s="165" t="s">
        <v>667</v>
      </c>
      <c r="M25" s="164" t="s">
        <v>668</v>
      </c>
      <c r="N25" s="164" t="s">
        <v>668</v>
      </c>
      <c r="O25" s="165" t="s">
        <v>666</v>
      </c>
      <c r="P25" s="164"/>
      <c r="Q25" s="165" t="s">
        <v>665</v>
      </c>
      <c r="R25" s="164"/>
      <c r="S25" s="166"/>
      <c r="T25" s="70"/>
    </row>
    <row r="26" spans="1:16379" ht="128.85" customHeight="1" thickTop="1" thickBot="1" x14ac:dyDescent="0.3">
      <c r="A26" s="163" t="s">
        <v>65</v>
      </c>
      <c r="B26" s="163" t="s">
        <v>692</v>
      </c>
      <c r="C26" s="163" t="s">
        <v>675</v>
      </c>
      <c r="D26" s="163" t="s">
        <v>61</v>
      </c>
      <c r="E26" s="163" t="s">
        <v>71</v>
      </c>
      <c r="F26" s="163" t="s">
        <v>168</v>
      </c>
      <c r="G26" s="163" t="s">
        <v>5</v>
      </c>
      <c r="H26" s="163" t="s">
        <v>4</v>
      </c>
      <c r="I26" s="163" t="s">
        <v>11</v>
      </c>
      <c r="J26" s="163" t="s">
        <v>3</v>
      </c>
      <c r="K26" s="164" t="s">
        <v>666</v>
      </c>
      <c r="L26" s="165" t="s">
        <v>667</v>
      </c>
      <c r="M26" s="164" t="s">
        <v>668</v>
      </c>
      <c r="N26" s="164" t="s">
        <v>668</v>
      </c>
      <c r="O26" s="165" t="s">
        <v>666</v>
      </c>
      <c r="P26" s="164"/>
      <c r="Q26" s="165" t="s">
        <v>665</v>
      </c>
      <c r="R26" s="164"/>
      <c r="S26" s="166"/>
      <c r="T26" s="70"/>
    </row>
    <row r="27" spans="1:16379" s="14" customFormat="1" ht="76.5" thickTop="1" thickBot="1" x14ac:dyDescent="0.3">
      <c r="A27" s="163">
        <v>18</v>
      </c>
      <c r="B27" s="163" t="s">
        <v>68</v>
      </c>
      <c r="C27" s="163" t="s">
        <v>676</v>
      </c>
      <c r="D27" s="163" t="s">
        <v>60</v>
      </c>
      <c r="E27" s="163" t="s">
        <v>71</v>
      </c>
      <c r="F27" s="163" t="s">
        <v>168</v>
      </c>
      <c r="G27" s="163" t="s">
        <v>5</v>
      </c>
      <c r="H27" s="163" t="s">
        <v>4</v>
      </c>
      <c r="I27" s="163" t="s">
        <v>11</v>
      </c>
      <c r="J27" s="163" t="s">
        <v>3</v>
      </c>
      <c r="K27" s="164" t="s">
        <v>666</v>
      </c>
      <c r="L27" s="165" t="s">
        <v>667</v>
      </c>
      <c r="M27" s="164" t="s">
        <v>677</v>
      </c>
      <c r="N27" s="257" t="s">
        <v>707</v>
      </c>
      <c r="O27" s="165" t="s">
        <v>666</v>
      </c>
      <c r="P27" s="164"/>
      <c r="Q27" s="165" t="s">
        <v>665</v>
      </c>
      <c r="R27" s="164"/>
      <c r="S27" s="166"/>
      <c r="T27" s="69"/>
    </row>
    <row r="28" spans="1:16379" s="22" customFormat="1" ht="64.5" customHeight="1" thickTop="1" thickBot="1" x14ac:dyDescent="0.3">
      <c r="A28" s="163">
        <v>19</v>
      </c>
      <c r="B28" s="163" t="s">
        <v>111</v>
      </c>
      <c r="C28" s="163" t="s">
        <v>121</v>
      </c>
      <c r="D28" s="163" t="s">
        <v>60</v>
      </c>
      <c r="E28" s="163" t="s">
        <v>71</v>
      </c>
      <c r="F28" s="163" t="s">
        <v>168</v>
      </c>
      <c r="G28" s="163" t="s">
        <v>5</v>
      </c>
      <c r="H28" s="163" t="s">
        <v>4</v>
      </c>
      <c r="I28" s="163" t="s">
        <v>11</v>
      </c>
      <c r="J28" s="163" t="s">
        <v>0</v>
      </c>
      <c r="K28" s="164" t="s">
        <v>665</v>
      </c>
      <c r="L28" s="165"/>
      <c r="M28" s="164"/>
      <c r="N28" s="164"/>
      <c r="O28" s="165"/>
      <c r="P28" s="164"/>
      <c r="Q28" s="165"/>
      <c r="R28" s="164"/>
      <c r="S28" s="166"/>
      <c r="T28" s="7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row>
    <row r="29" spans="1:16379" s="22" customFormat="1" ht="64.5" customHeight="1" thickTop="1" thickBot="1" x14ac:dyDescent="0.3">
      <c r="A29" s="163">
        <v>20</v>
      </c>
      <c r="B29" s="163" t="s">
        <v>106</v>
      </c>
      <c r="C29" s="163" t="s">
        <v>122</v>
      </c>
      <c r="D29" s="163" t="s">
        <v>60</v>
      </c>
      <c r="E29" s="163" t="s">
        <v>71</v>
      </c>
      <c r="F29" s="163" t="s">
        <v>168</v>
      </c>
      <c r="G29" s="163" t="s">
        <v>5</v>
      </c>
      <c r="H29" s="163" t="s">
        <v>4</v>
      </c>
      <c r="I29" s="163" t="s">
        <v>11</v>
      </c>
      <c r="J29" s="163" t="s">
        <v>0</v>
      </c>
      <c r="K29" s="164" t="s">
        <v>665</v>
      </c>
      <c r="L29" s="165"/>
      <c r="M29" s="164"/>
      <c r="N29" s="164"/>
      <c r="O29" s="165"/>
      <c r="P29" s="164"/>
      <c r="Q29" s="165"/>
      <c r="R29" s="164"/>
      <c r="S29" s="166"/>
      <c r="T29" s="68"/>
      <c r="U29" s="21"/>
      <c r="W29" s="21"/>
      <c r="Y29" s="21"/>
      <c r="AA29" s="21"/>
      <c r="AC29" s="21"/>
      <c r="AE29" s="21"/>
      <c r="AG29" s="21"/>
      <c r="AI29" s="21"/>
      <c r="AK29" s="21"/>
      <c r="AM29" s="21"/>
      <c r="AO29" s="21"/>
      <c r="AQ29" s="21"/>
      <c r="AS29" s="21"/>
      <c r="AU29" s="21"/>
      <c r="AW29" s="21"/>
      <c r="AY29" s="21"/>
      <c r="BA29" s="21"/>
      <c r="BC29" s="21"/>
      <c r="BE29" s="21"/>
      <c r="BG29" s="21"/>
      <c r="BI29" s="21"/>
      <c r="BK29" s="21"/>
      <c r="BM29" s="21"/>
      <c r="BO29" s="21"/>
      <c r="BQ29" s="21"/>
      <c r="BS29" s="21"/>
      <c r="BU29" s="21"/>
      <c r="BW29" s="21"/>
      <c r="BY29" s="21"/>
      <c r="CA29" s="21"/>
      <c r="CC29" s="21"/>
      <c r="CE29" s="21"/>
      <c r="CG29" s="21"/>
      <c r="CI29" s="21"/>
      <c r="CK29" s="21"/>
      <c r="CM29" s="21"/>
      <c r="CO29" s="21"/>
      <c r="CQ29" s="21"/>
      <c r="CS29" s="21"/>
      <c r="CU29" s="21"/>
      <c r="CW29" s="21"/>
      <c r="CY29" s="21"/>
      <c r="DA29" s="21"/>
      <c r="DC29" s="21"/>
      <c r="DE29" s="21"/>
      <c r="DG29" s="21"/>
      <c r="DI29" s="21"/>
      <c r="DK29" s="21"/>
      <c r="DM29" s="21"/>
      <c r="DO29" s="21"/>
      <c r="DQ29" s="21"/>
      <c r="DS29" s="21"/>
      <c r="DU29" s="21"/>
      <c r="DW29" s="21"/>
      <c r="DY29" s="21"/>
      <c r="EA29" s="21"/>
      <c r="EC29" s="21"/>
      <c r="EE29" s="21"/>
      <c r="EG29" s="21"/>
      <c r="EI29" s="21"/>
      <c r="EK29" s="21"/>
      <c r="EM29" s="21"/>
      <c r="EO29" s="21"/>
      <c r="EQ29" s="21"/>
      <c r="ES29" s="21"/>
      <c r="EU29" s="21"/>
      <c r="EW29" s="21"/>
      <c r="EY29" s="21"/>
      <c r="FA29" s="21"/>
      <c r="FC29" s="21"/>
      <c r="FE29" s="21"/>
      <c r="FG29" s="21"/>
      <c r="FI29" s="21"/>
      <c r="FK29" s="21"/>
      <c r="FM29" s="21"/>
      <c r="FO29" s="21"/>
      <c r="FQ29" s="21"/>
      <c r="FS29" s="21"/>
      <c r="FU29" s="21"/>
      <c r="FW29" s="21"/>
      <c r="FY29" s="21"/>
      <c r="GA29" s="21"/>
      <c r="GC29" s="21"/>
      <c r="GE29" s="21"/>
      <c r="GG29" s="21"/>
      <c r="GI29" s="21"/>
      <c r="GK29" s="21"/>
      <c r="GM29" s="21"/>
      <c r="GO29" s="21"/>
      <c r="GQ29" s="21"/>
      <c r="GS29" s="21"/>
      <c r="GU29" s="21"/>
      <c r="GW29" s="21"/>
      <c r="GY29" s="21"/>
      <c r="HA29" s="21"/>
      <c r="HC29" s="21"/>
      <c r="HE29" s="21"/>
      <c r="HG29" s="21"/>
      <c r="HI29" s="21"/>
      <c r="HK29" s="21"/>
      <c r="HM29" s="21"/>
      <c r="HO29" s="21"/>
      <c r="HQ29" s="21"/>
      <c r="HS29" s="21"/>
      <c r="HU29" s="21"/>
      <c r="HW29" s="21"/>
      <c r="HY29" s="21"/>
      <c r="IA29" s="21"/>
      <c r="IC29" s="21"/>
      <c r="IE29" s="21"/>
      <c r="IG29" s="21"/>
      <c r="II29" s="21"/>
      <c r="IK29" s="21"/>
      <c r="IM29" s="21"/>
      <c r="IO29" s="21"/>
      <c r="IQ29" s="21"/>
      <c r="IS29" s="21"/>
      <c r="IU29" s="21"/>
      <c r="IW29" s="21"/>
      <c r="IY29" s="21"/>
      <c r="JA29" s="21"/>
      <c r="JC29" s="21"/>
      <c r="JE29" s="21"/>
      <c r="JG29" s="21"/>
      <c r="JI29" s="21"/>
      <c r="JK29" s="21"/>
      <c r="JM29" s="21"/>
      <c r="JO29" s="21"/>
      <c r="JQ29" s="21"/>
      <c r="JS29" s="21"/>
      <c r="JU29" s="21"/>
      <c r="JW29" s="21"/>
      <c r="JY29" s="21"/>
      <c r="KA29" s="21"/>
      <c r="KC29" s="21"/>
      <c r="KE29" s="21"/>
      <c r="KG29" s="21"/>
      <c r="KI29" s="21"/>
      <c r="KK29" s="21"/>
      <c r="KM29" s="21"/>
      <c r="KO29" s="21"/>
      <c r="KQ29" s="21"/>
      <c r="KS29" s="21"/>
      <c r="KU29" s="21"/>
      <c r="KW29" s="21"/>
      <c r="KY29" s="21"/>
      <c r="LA29" s="21"/>
      <c r="LC29" s="21"/>
      <c r="LE29" s="21"/>
      <c r="LG29" s="21"/>
      <c r="LI29" s="21"/>
      <c r="LK29" s="21"/>
      <c r="LM29" s="21"/>
      <c r="LO29" s="21"/>
      <c r="LQ29" s="21"/>
      <c r="LS29" s="21"/>
      <c r="LU29" s="21"/>
      <c r="LW29" s="21"/>
      <c r="LY29" s="21"/>
      <c r="MA29" s="21"/>
      <c r="MC29" s="21"/>
      <c r="ME29" s="21"/>
      <c r="MG29" s="21"/>
      <c r="MI29" s="21"/>
      <c r="MK29" s="21"/>
      <c r="MM29" s="21"/>
      <c r="MO29" s="21"/>
      <c r="MQ29" s="21"/>
      <c r="MS29" s="21"/>
      <c r="MU29" s="21"/>
      <c r="MW29" s="21"/>
      <c r="MY29" s="21"/>
      <c r="NA29" s="21"/>
      <c r="NC29" s="21"/>
      <c r="NE29" s="21"/>
      <c r="NG29" s="21"/>
      <c r="NI29" s="21"/>
      <c r="NK29" s="21"/>
      <c r="NM29" s="21"/>
      <c r="NO29" s="21"/>
      <c r="NQ29" s="21"/>
      <c r="NS29" s="21"/>
      <c r="NU29" s="21"/>
      <c r="NW29" s="21"/>
      <c r="NY29" s="21"/>
      <c r="OA29" s="21"/>
      <c r="OC29" s="21"/>
      <c r="OE29" s="21"/>
      <c r="OG29" s="21"/>
      <c r="OI29" s="21"/>
      <c r="OK29" s="21"/>
      <c r="OM29" s="21"/>
      <c r="OO29" s="21"/>
      <c r="OQ29" s="21"/>
      <c r="OS29" s="21"/>
      <c r="OU29" s="21"/>
      <c r="OW29" s="21"/>
      <c r="OY29" s="21"/>
      <c r="PA29" s="21"/>
      <c r="PC29" s="21"/>
      <c r="PE29" s="21"/>
      <c r="PG29" s="21"/>
      <c r="PI29" s="21"/>
      <c r="PK29" s="21"/>
      <c r="PM29" s="21"/>
      <c r="PO29" s="21"/>
      <c r="PQ29" s="21"/>
      <c r="PS29" s="21"/>
      <c r="PU29" s="21"/>
      <c r="PW29" s="21"/>
      <c r="PY29" s="21"/>
      <c r="QA29" s="21"/>
      <c r="QC29" s="21"/>
      <c r="QE29" s="21"/>
      <c r="QG29" s="21"/>
      <c r="QI29" s="21"/>
      <c r="QK29" s="21"/>
      <c r="QM29" s="21"/>
      <c r="QO29" s="21"/>
      <c r="QQ29" s="21"/>
      <c r="QS29" s="21"/>
      <c r="QU29" s="21"/>
      <c r="QW29" s="21"/>
      <c r="QY29" s="21"/>
      <c r="RA29" s="21"/>
      <c r="RC29" s="21"/>
      <c r="RE29" s="21"/>
      <c r="RG29" s="21"/>
      <c r="RI29" s="21"/>
      <c r="RK29" s="21"/>
      <c r="RM29" s="21"/>
      <c r="RO29" s="21"/>
      <c r="RQ29" s="21"/>
      <c r="RS29" s="21"/>
      <c r="RU29" s="21"/>
      <c r="RW29" s="21"/>
      <c r="RY29" s="21"/>
      <c r="SA29" s="21"/>
      <c r="SC29" s="21"/>
      <c r="SE29" s="21"/>
      <c r="SG29" s="21"/>
      <c r="SI29" s="21"/>
      <c r="SK29" s="21"/>
      <c r="SM29" s="21"/>
      <c r="SO29" s="21"/>
      <c r="SQ29" s="21"/>
      <c r="SS29" s="21"/>
      <c r="SU29" s="21"/>
      <c r="SW29" s="21"/>
      <c r="SY29" s="21"/>
      <c r="TA29" s="21"/>
      <c r="TC29" s="21"/>
      <c r="TE29" s="21"/>
      <c r="TG29" s="21"/>
      <c r="TI29" s="21"/>
      <c r="TK29" s="21"/>
      <c r="TM29" s="21"/>
      <c r="TO29" s="21"/>
      <c r="TQ29" s="21"/>
      <c r="TS29" s="21"/>
      <c r="TU29" s="21"/>
      <c r="TW29" s="21"/>
      <c r="TY29" s="21"/>
      <c r="UA29" s="21"/>
      <c r="UC29" s="21"/>
      <c r="UE29" s="21"/>
      <c r="UG29" s="21"/>
      <c r="UI29" s="21"/>
      <c r="UK29" s="21"/>
      <c r="UM29" s="21"/>
      <c r="UO29" s="21"/>
      <c r="UQ29" s="21"/>
      <c r="US29" s="21"/>
      <c r="UU29" s="21"/>
      <c r="UW29" s="21"/>
      <c r="UY29" s="21"/>
      <c r="VA29" s="21"/>
      <c r="VC29" s="21"/>
      <c r="VE29" s="21"/>
      <c r="VG29" s="21"/>
      <c r="VI29" s="21"/>
      <c r="VK29" s="21"/>
      <c r="VM29" s="21"/>
      <c r="VO29" s="21"/>
      <c r="VQ29" s="21"/>
      <c r="VS29" s="21"/>
      <c r="VU29" s="21"/>
      <c r="VW29" s="21"/>
      <c r="VY29" s="21"/>
      <c r="WA29" s="21"/>
      <c r="WC29" s="21"/>
      <c r="WE29" s="21"/>
      <c r="WG29" s="21"/>
      <c r="WI29" s="21"/>
      <c r="WK29" s="21"/>
      <c r="WM29" s="21"/>
      <c r="WO29" s="21"/>
      <c r="WQ29" s="21"/>
      <c r="WS29" s="21"/>
      <c r="WU29" s="21"/>
      <c r="WW29" s="21"/>
      <c r="WY29" s="21"/>
      <c r="XA29" s="21"/>
      <c r="XC29" s="21"/>
      <c r="XE29" s="21"/>
      <c r="XG29" s="21"/>
      <c r="XI29" s="21"/>
      <c r="XK29" s="21"/>
      <c r="XM29" s="21"/>
      <c r="XO29" s="21"/>
      <c r="XQ29" s="21"/>
      <c r="XS29" s="21"/>
      <c r="XU29" s="21"/>
      <c r="XW29" s="21"/>
      <c r="XY29" s="21"/>
      <c r="YA29" s="21"/>
      <c r="YC29" s="21"/>
      <c r="YE29" s="21"/>
      <c r="YG29" s="21"/>
      <c r="YI29" s="21"/>
      <c r="YK29" s="21"/>
      <c r="YM29" s="21"/>
      <c r="YO29" s="21"/>
      <c r="YQ29" s="21"/>
      <c r="YS29" s="21"/>
      <c r="YU29" s="21"/>
      <c r="YW29" s="21"/>
      <c r="YY29" s="21"/>
      <c r="ZA29" s="21"/>
      <c r="ZC29" s="21"/>
      <c r="ZE29" s="21"/>
      <c r="ZG29" s="21"/>
      <c r="ZI29" s="21"/>
      <c r="ZK29" s="21"/>
      <c r="ZM29" s="21"/>
      <c r="ZO29" s="21"/>
      <c r="ZQ29" s="21"/>
      <c r="ZS29" s="21"/>
      <c r="ZU29" s="21"/>
      <c r="ZW29" s="21"/>
      <c r="ZY29" s="21"/>
      <c r="AAA29" s="21"/>
      <c r="AAC29" s="21"/>
      <c r="AAE29" s="21"/>
      <c r="AAG29" s="21"/>
      <c r="AAI29" s="21"/>
      <c r="AAK29" s="21"/>
      <c r="AAM29" s="21"/>
      <c r="AAO29" s="21"/>
      <c r="AAQ29" s="21"/>
      <c r="AAS29" s="21"/>
      <c r="AAU29" s="21"/>
      <c r="AAW29" s="21"/>
      <c r="AAY29" s="21"/>
      <c r="ABA29" s="21"/>
      <c r="ABC29" s="21"/>
      <c r="ABE29" s="21"/>
      <c r="ABG29" s="21"/>
      <c r="ABI29" s="21"/>
      <c r="ABK29" s="21"/>
      <c r="ABM29" s="21"/>
      <c r="ABO29" s="21"/>
      <c r="ABQ29" s="21"/>
      <c r="ABS29" s="21"/>
      <c r="ABU29" s="21"/>
      <c r="ABW29" s="21"/>
      <c r="ABY29" s="21"/>
      <c r="ACA29" s="21"/>
      <c r="ACC29" s="21"/>
      <c r="ACE29" s="21"/>
      <c r="ACG29" s="21"/>
      <c r="ACI29" s="21"/>
      <c r="ACK29" s="21"/>
      <c r="ACM29" s="21"/>
      <c r="ACO29" s="21"/>
      <c r="ACQ29" s="21"/>
      <c r="ACS29" s="21"/>
      <c r="ACU29" s="21"/>
      <c r="ACW29" s="21"/>
      <c r="ACY29" s="21"/>
      <c r="ADA29" s="21"/>
      <c r="ADC29" s="21"/>
      <c r="ADE29" s="21"/>
      <c r="ADG29" s="21"/>
      <c r="ADI29" s="21"/>
      <c r="ADK29" s="21"/>
      <c r="ADM29" s="21"/>
      <c r="ADO29" s="21"/>
      <c r="ADQ29" s="21"/>
      <c r="ADS29" s="21"/>
      <c r="ADU29" s="21"/>
      <c r="ADW29" s="21"/>
      <c r="ADY29" s="21"/>
      <c r="AEA29" s="21"/>
      <c r="AEC29" s="21"/>
      <c r="AEE29" s="21"/>
      <c r="AEG29" s="21"/>
      <c r="AEI29" s="21"/>
      <c r="AEK29" s="21"/>
      <c r="AEM29" s="21"/>
      <c r="AEO29" s="21"/>
      <c r="AEQ29" s="21"/>
      <c r="AES29" s="21"/>
      <c r="AEU29" s="21"/>
      <c r="AEW29" s="21"/>
      <c r="AEY29" s="21"/>
      <c r="AFA29" s="21"/>
      <c r="AFC29" s="21"/>
      <c r="AFE29" s="21"/>
      <c r="AFG29" s="21"/>
      <c r="AFI29" s="21"/>
      <c r="AFK29" s="21"/>
      <c r="AFM29" s="21"/>
      <c r="AFO29" s="21"/>
      <c r="AFQ29" s="21"/>
      <c r="AFS29" s="21"/>
      <c r="AFU29" s="21"/>
      <c r="AFW29" s="21"/>
      <c r="AFY29" s="21"/>
      <c r="AGA29" s="21"/>
      <c r="AGC29" s="21"/>
      <c r="AGE29" s="21"/>
      <c r="AGG29" s="21"/>
      <c r="AGI29" s="21"/>
      <c r="AGK29" s="21"/>
      <c r="AGM29" s="21"/>
      <c r="AGO29" s="21"/>
      <c r="AGQ29" s="21"/>
      <c r="AGS29" s="21"/>
      <c r="AGU29" s="21"/>
      <c r="AGW29" s="21"/>
      <c r="AGY29" s="21"/>
      <c r="AHA29" s="21"/>
      <c r="AHC29" s="21"/>
      <c r="AHE29" s="21"/>
      <c r="AHG29" s="21"/>
      <c r="AHI29" s="21"/>
      <c r="AHK29" s="21"/>
      <c r="AHM29" s="21"/>
      <c r="AHO29" s="21"/>
      <c r="AHQ29" s="21"/>
      <c r="AHS29" s="21"/>
      <c r="AHU29" s="21"/>
      <c r="AHW29" s="21"/>
      <c r="AHY29" s="21"/>
      <c r="AIA29" s="21"/>
      <c r="AIC29" s="21"/>
      <c r="AIE29" s="21"/>
      <c r="AIG29" s="21"/>
      <c r="AII29" s="21"/>
      <c r="AIK29" s="21"/>
      <c r="AIM29" s="21"/>
      <c r="AIO29" s="21"/>
      <c r="AIQ29" s="21"/>
      <c r="AIS29" s="21"/>
      <c r="AIU29" s="21"/>
      <c r="AIW29" s="21"/>
      <c r="AIY29" s="21"/>
      <c r="AJA29" s="21"/>
      <c r="AJC29" s="21"/>
      <c r="AJE29" s="21"/>
      <c r="AJG29" s="21"/>
      <c r="AJI29" s="21"/>
      <c r="AJK29" s="21"/>
      <c r="AJM29" s="21"/>
      <c r="AJO29" s="21"/>
      <c r="AJQ29" s="21"/>
      <c r="AJS29" s="21"/>
      <c r="AJU29" s="21"/>
      <c r="AJW29" s="21"/>
      <c r="AJY29" s="21"/>
      <c r="AKA29" s="21"/>
      <c r="AKC29" s="21"/>
      <c r="AKE29" s="21"/>
      <c r="AKG29" s="21"/>
      <c r="AKI29" s="21"/>
      <c r="AKK29" s="21"/>
      <c r="AKM29" s="21"/>
      <c r="AKO29" s="21"/>
      <c r="AKQ29" s="21"/>
      <c r="AKS29" s="21"/>
      <c r="AKU29" s="21"/>
      <c r="AKW29" s="21"/>
      <c r="AKY29" s="21"/>
      <c r="ALA29" s="21"/>
      <c r="ALC29" s="21"/>
      <c r="ALE29" s="21"/>
      <c r="ALG29" s="21"/>
      <c r="ALI29" s="21"/>
      <c r="ALK29" s="21"/>
      <c r="ALM29" s="21"/>
      <c r="ALO29" s="21"/>
      <c r="ALQ29" s="21"/>
      <c r="ALS29" s="21"/>
      <c r="ALU29" s="21"/>
      <c r="ALW29" s="21"/>
      <c r="ALY29" s="21"/>
      <c r="AMA29" s="21"/>
      <c r="AMC29" s="21"/>
      <c r="AME29" s="21"/>
      <c r="AMG29" s="21"/>
      <c r="AMI29" s="21"/>
      <c r="AMK29" s="21"/>
      <c r="AMM29" s="21"/>
      <c r="AMO29" s="21"/>
      <c r="AMQ29" s="21"/>
      <c r="AMS29" s="21"/>
      <c r="AMU29" s="21"/>
      <c r="AMW29" s="21"/>
      <c r="AMY29" s="21"/>
      <c r="ANA29" s="21"/>
      <c r="ANC29" s="21"/>
      <c r="ANE29" s="21"/>
      <c r="ANG29" s="21"/>
      <c r="ANI29" s="21"/>
      <c r="ANK29" s="21"/>
      <c r="ANM29" s="21"/>
      <c r="ANO29" s="21"/>
      <c r="ANQ29" s="21"/>
      <c r="ANS29" s="21"/>
      <c r="ANU29" s="21"/>
      <c r="ANW29" s="21"/>
      <c r="ANY29" s="21"/>
      <c r="AOA29" s="21"/>
      <c r="AOC29" s="21"/>
      <c r="AOE29" s="21"/>
      <c r="AOG29" s="21"/>
      <c r="AOI29" s="21"/>
      <c r="AOK29" s="21"/>
      <c r="AOM29" s="21"/>
      <c r="AOO29" s="21"/>
      <c r="AOQ29" s="21"/>
      <c r="AOS29" s="21"/>
      <c r="AOU29" s="21"/>
      <c r="AOW29" s="21"/>
      <c r="AOY29" s="21"/>
      <c r="APA29" s="21"/>
      <c r="APC29" s="21"/>
      <c r="APE29" s="21"/>
      <c r="APG29" s="21"/>
      <c r="API29" s="21"/>
      <c r="APK29" s="21"/>
      <c r="APM29" s="21"/>
      <c r="APO29" s="21"/>
      <c r="APQ29" s="21"/>
      <c r="APS29" s="21"/>
      <c r="APU29" s="21"/>
      <c r="APW29" s="21"/>
      <c r="APY29" s="21"/>
      <c r="AQA29" s="21"/>
      <c r="AQC29" s="21"/>
      <c r="AQE29" s="21"/>
      <c r="AQG29" s="21"/>
      <c r="AQI29" s="21"/>
      <c r="AQK29" s="21"/>
      <c r="AQM29" s="21"/>
      <c r="AQO29" s="21"/>
      <c r="AQQ29" s="21"/>
      <c r="AQS29" s="21"/>
      <c r="AQU29" s="21"/>
      <c r="AQW29" s="21"/>
      <c r="AQY29" s="21"/>
      <c r="ARA29" s="21"/>
      <c r="ARC29" s="21"/>
      <c r="ARE29" s="21"/>
      <c r="ARG29" s="21"/>
      <c r="ARI29" s="21"/>
      <c r="ARK29" s="21"/>
      <c r="ARM29" s="21"/>
      <c r="ARO29" s="21"/>
      <c r="ARQ29" s="21"/>
      <c r="ARS29" s="21"/>
      <c r="ARU29" s="21"/>
      <c r="ARW29" s="21"/>
      <c r="ARY29" s="21"/>
      <c r="ASA29" s="21"/>
      <c r="ASC29" s="21"/>
      <c r="ASE29" s="21"/>
      <c r="ASG29" s="21"/>
      <c r="ASI29" s="21"/>
      <c r="ASK29" s="21"/>
      <c r="ASM29" s="21"/>
      <c r="ASO29" s="21"/>
      <c r="ASQ29" s="21"/>
      <c r="ASS29" s="21"/>
      <c r="ASU29" s="21"/>
      <c r="ASW29" s="21"/>
      <c r="ASY29" s="21"/>
      <c r="ATA29" s="21"/>
      <c r="ATC29" s="21"/>
      <c r="ATE29" s="21"/>
      <c r="ATG29" s="21"/>
      <c r="ATI29" s="21"/>
      <c r="ATK29" s="21"/>
      <c r="ATM29" s="21"/>
      <c r="ATO29" s="21"/>
      <c r="ATQ29" s="21"/>
      <c r="ATS29" s="21"/>
      <c r="ATU29" s="21"/>
      <c r="ATW29" s="21"/>
      <c r="ATY29" s="21"/>
      <c r="AUA29" s="21"/>
      <c r="AUC29" s="21"/>
      <c r="AUE29" s="21"/>
      <c r="AUG29" s="21"/>
      <c r="AUI29" s="21"/>
      <c r="AUK29" s="21"/>
      <c r="AUM29" s="21"/>
      <c r="AUO29" s="21"/>
      <c r="AUQ29" s="21"/>
      <c r="AUS29" s="21"/>
      <c r="AUU29" s="21"/>
      <c r="AUW29" s="21"/>
      <c r="AUY29" s="21"/>
      <c r="AVA29" s="21"/>
      <c r="AVC29" s="21"/>
      <c r="AVE29" s="21"/>
      <c r="AVG29" s="21"/>
      <c r="AVI29" s="21"/>
      <c r="AVK29" s="21"/>
      <c r="AVM29" s="21"/>
      <c r="AVO29" s="21"/>
      <c r="AVQ29" s="21"/>
      <c r="AVS29" s="21"/>
      <c r="AVU29" s="21"/>
      <c r="AVW29" s="21"/>
      <c r="AVY29" s="21"/>
      <c r="AWA29" s="21"/>
      <c r="AWC29" s="21"/>
      <c r="AWE29" s="21"/>
      <c r="AWG29" s="21"/>
      <c r="AWI29" s="21"/>
      <c r="AWK29" s="21"/>
      <c r="AWM29" s="21"/>
      <c r="AWO29" s="21"/>
      <c r="AWQ29" s="21"/>
      <c r="AWS29" s="21"/>
      <c r="AWU29" s="21"/>
      <c r="AWW29" s="21"/>
      <c r="AWY29" s="21"/>
      <c r="AXA29" s="21"/>
      <c r="AXC29" s="21"/>
      <c r="AXE29" s="21"/>
      <c r="AXG29" s="21"/>
      <c r="AXI29" s="21"/>
      <c r="AXK29" s="21"/>
      <c r="AXM29" s="21"/>
      <c r="AXO29" s="21"/>
      <c r="AXQ29" s="21"/>
      <c r="AXS29" s="21"/>
      <c r="AXU29" s="21"/>
      <c r="AXW29" s="21"/>
      <c r="AXY29" s="21"/>
      <c r="AYA29" s="21"/>
      <c r="AYC29" s="21"/>
      <c r="AYE29" s="21"/>
      <c r="AYG29" s="21"/>
      <c r="AYI29" s="21"/>
      <c r="AYK29" s="21"/>
      <c r="AYM29" s="21"/>
      <c r="AYO29" s="21"/>
      <c r="AYQ29" s="21"/>
      <c r="AYS29" s="21"/>
      <c r="AYU29" s="21"/>
      <c r="AYW29" s="21"/>
      <c r="AYY29" s="21"/>
      <c r="AZA29" s="21"/>
      <c r="AZC29" s="21"/>
      <c r="AZE29" s="21"/>
      <c r="AZG29" s="21"/>
      <c r="AZI29" s="21"/>
      <c r="AZK29" s="21"/>
      <c r="AZM29" s="21"/>
      <c r="AZO29" s="21"/>
      <c r="AZQ29" s="21"/>
      <c r="AZS29" s="21"/>
      <c r="AZU29" s="21"/>
      <c r="AZW29" s="21"/>
      <c r="AZY29" s="21"/>
      <c r="BAA29" s="21"/>
      <c r="BAC29" s="21"/>
      <c r="BAE29" s="21"/>
      <c r="BAG29" s="21"/>
      <c r="BAI29" s="21"/>
      <c r="BAK29" s="21"/>
      <c r="BAM29" s="21"/>
      <c r="BAO29" s="21"/>
      <c r="BAQ29" s="21"/>
      <c r="BAS29" s="21"/>
      <c r="BAU29" s="21"/>
      <c r="BAW29" s="21"/>
      <c r="BAY29" s="21"/>
      <c r="BBA29" s="21"/>
      <c r="BBC29" s="21"/>
      <c r="BBE29" s="21"/>
      <c r="BBG29" s="21"/>
      <c r="BBI29" s="21"/>
      <c r="BBK29" s="21"/>
      <c r="BBM29" s="21"/>
      <c r="BBO29" s="21"/>
      <c r="BBQ29" s="21"/>
      <c r="BBS29" s="21"/>
      <c r="BBU29" s="21"/>
      <c r="BBW29" s="21"/>
      <c r="BBY29" s="21"/>
      <c r="BCA29" s="21"/>
      <c r="BCC29" s="21"/>
      <c r="BCE29" s="21"/>
      <c r="BCG29" s="21"/>
      <c r="BCI29" s="21"/>
      <c r="BCK29" s="21"/>
      <c r="BCM29" s="21"/>
      <c r="BCO29" s="21"/>
      <c r="BCQ29" s="21"/>
      <c r="BCS29" s="21"/>
      <c r="BCU29" s="21"/>
      <c r="BCW29" s="21"/>
      <c r="BCY29" s="21"/>
      <c r="BDA29" s="21"/>
      <c r="BDC29" s="21"/>
      <c r="BDE29" s="21"/>
      <c r="BDG29" s="21"/>
      <c r="BDI29" s="21"/>
      <c r="BDK29" s="21"/>
      <c r="BDM29" s="21"/>
      <c r="BDO29" s="21"/>
      <c r="BDQ29" s="21"/>
      <c r="BDS29" s="21"/>
      <c r="BDU29" s="21"/>
      <c r="BDW29" s="21"/>
      <c r="BDY29" s="21"/>
      <c r="BEA29" s="21"/>
      <c r="BEC29" s="21"/>
      <c r="BEE29" s="21"/>
      <c r="BEG29" s="21"/>
      <c r="BEI29" s="21"/>
      <c r="BEK29" s="21"/>
      <c r="BEM29" s="21"/>
      <c r="BEO29" s="21"/>
      <c r="BEQ29" s="21"/>
      <c r="BES29" s="21"/>
      <c r="BEU29" s="21"/>
      <c r="BEW29" s="21"/>
      <c r="BEY29" s="21"/>
      <c r="BFA29" s="21"/>
      <c r="BFC29" s="21"/>
      <c r="BFE29" s="21"/>
      <c r="BFG29" s="21"/>
      <c r="BFI29" s="21"/>
      <c r="BFK29" s="21"/>
      <c r="BFM29" s="21"/>
      <c r="BFO29" s="21"/>
      <c r="BFQ29" s="21"/>
      <c r="BFS29" s="21"/>
      <c r="BFU29" s="21"/>
      <c r="BFW29" s="21"/>
      <c r="BFY29" s="21"/>
      <c r="BGA29" s="21"/>
      <c r="BGC29" s="21"/>
      <c r="BGE29" s="21"/>
      <c r="BGG29" s="21"/>
      <c r="BGI29" s="21"/>
      <c r="BGK29" s="21"/>
      <c r="BGM29" s="21"/>
      <c r="BGO29" s="21"/>
      <c r="BGQ29" s="21"/>
      <c r="BGS29" s="21"/>
      <c r="BGU29" s="21"/>
      <c r="BGW29" s="21"/>
      <c r="BGY29" s="21"/>
      <c r="BHA29" s="21"/>
      <c r="BHC29" s="21"/>
      <c r="BHE29" s="21"/>
      <c r="BHG29" s="21"/>
      <c r="BHI29" s="21"/>
      <c r="BHK29" s="21"/>
      <c r="BHM29" s="21"/>
      <c r="BHO29" s="21"/>
      <c r="BHQ29" s="21"/>
      <c r="BHS29" s="21"/>
      <c r="BHU29" s="21"/>
      <c r="BHW29" s="21"/>
      <c r="BHY29" s="21"/>
      <c r="BIA29" s="21"/>
      <c r="BIC29" s="21"/>
      <c r="BIE29" s="21"/>
      <c r="BIG29" s="21"/>
      <c r="BII29" s="21"/>
      <c r="BIK29" s="21"/>
      <c r="BIM29" s="21"/>
      <c r="BIO29" s="21"/>
      <c r="BIQ29" s="21"/>
      <c r="BIS29" s="21"/>
      <c r="BIU29" s="21"/>
      <c r="BIW29" s="21"/>
      <c r="BIY29" s="21"/>
      <c r="BJA29" s="21"/>
      <c r="BJC29" s="21"/>
      <c r="BJE29" s="21"/>
      <c r="BJG29" s="21"/>
      <c r="BJI29" s="21"/>
      <c r="BJK29" s="21"/>
      <c r="BJM29" s="21"/>
      <c r="BJO29" s="21"/>
      <c r="BJQ29" s="21"/>
      <c r="BJS29" s="21"/>
      <c r="BJU29" s="21"/>
      <c r="BJW29" s="21"/>
      <c r="BJY29" s="21"/>
      <c r="BKA29" s="21"/>
      <c r="BKC29" s="21"/>
      <c r="BKE29" s="21"/>
      <c r="BKG29" s="21"/>
      <c r="BKI29" s="21"/>
      <c r="BKK29" s="21"/>
      <c r="BKM29" s="21"/>
      <c r="BKO29" s="21"/>
      <c r="BKQ29" s="21"/>
      <c r="BKS29" s="21"/>
      <c r="BKU29" s="21"/>
      <c r="BKW29" s="21"/>
      <c r="BKY29" s="21"/>
      <c r="BLA29" s="21"/>
      <c r="BLC29" s="21"/>
      <c r="BLE29" s="21"/>
      <c r="BLG29" s="21"/>
      <c r="BLI29" s="21"/>
      <c r="BLK29" s="21"/>
      <c r="BLM29" s="21"/>
      <c r="BLO29" s="21"/>
      <c r="BLQ29" s="21"/>
      <c r="BLS29" s="21"/>
      <c r="BLU29" s="21"/>
      <c r="BLW29" s="21"/>
      <c r="BLY29" s="21"/>
      <c r="BMA29" s="21"/>
      <c r="BMC29" s="21"/>
      <c r="BME29" s="21"/>
      <c r="BMG29" s="21"/>
      <c r="BMI29" s="21"/>
      <c r="BMK29" s="21"/>
      <c r="BMM29" s="21"/>
      <c r="BMO29" s="21"/>
      <c r="BMQ29" s="21"/>
      <c r="BMS29" s="21"/>
      <c r="BMU29" s="21"/>
      <c r="BMW29" s="21"/>
      <c r="BMY29" s="21"/>
      <c r="BNA29" s="21"/>
      <c r="BNC29" s="21"/>
      <c r="BNE29" s="21"/>
      <c r="BNG29" s="21"/>
      <c r="BNI29" s="21"/>
      <c r="BNK29" s="21"/>
      <c r="BNM29" s="21"/>
      <c r="BNO29" s="21"/>
      <c r="BNQ29" s="21"/>
      <c r="BNS29" s="21"/>
      <c r="BNU29" s="21"/>
      <c r="BNW29" s="21"/>
      <c r="BNY29" s="21"/>
      <c r="BOA29" s="21"/>
      <c r="BOC29" s="21"/>
      <c r="BOE29" s="21"/>
      <c r="BOG29" s="21"/>
      <c r="BOI29" s="21"/>
      <c r="BOK29" s="21"/>
      <c r="BOM29" s="21"/>
      <c r="BOO29" s="21"/>
      <c r="BOQ29" s="21"/>
      <c r="BOS29" s="21"/>
      <c r="BOU29" s="21"/>
      <c r="BOW29" s="21"/>
      <c r="BOY29" s="21"/>
      <c r="BPA29" s="21"/>
      <c r="BPC29" s="21"/>
      <c r="BPE29" s="21"/>
      <c r="BPG29" s="21"/>
      <c r="BPI29" s="21"/>
      <c r="BPK29" s="21"/>
      <c r="BPM29" s="21"/>
      <c r="BPO29" s="21"/>
      <c r="BPQ29" s="21"/>
      <c r="BPS29" s="21"/>
      <c r="BPU29" s="21"/>
      <c r="BPW29" s="21"/>
      <c r="BPY29" s="21"/>
      <c r="BQA29" s="21"/>
      <c r="BQC29" s="21"/>
      <c r="BQE29" s="21"/>
      <c r="BQG29" s="21"/>
      <c r="BQI29" s="21"/>
      <c r="BQK29" s="21"/>
      <c r="BQM29" s="21"/>
      <c r="BQO29" s="21"/>
      <c r="BQQ29" s="21"/>
      <c r="BQS29" s="21"/>
      <c r="BQU29" s="21"/>
      <c r="BQW29" s="21"/>
      <c r="BQY29" s="21"/>
      <c r="BRA29" s="21"/>
      <c r="BRC29" s="21"/>
      <c r="BRE29" s="21"/>
      <c r="BRG29" s="21"/>
      <c r="BRI29" s="21"/>
      <c r="BRK29" s="21"/>
      <c r="BRM29" s="21"/>
      <c r="BRO29" s="21"/>
      <c r="BRQ29" s="21"/>
      <c r="BRS29" s="21"/>
      <c r="BRU29" s="21"/>
      <c r="BRW29" s="21"/>
      <c r="BRY29" s="21"/>
      <c r="BSA29" s="21"/>
      <c r="BSC29" s="21"/>
      <c r="BSE29" s="21"/>
      <c r="BSG29" s="21"/>
      <c r="BSI29" s="21"/>
      <c r="BSK29" s="21"/>
      <c r="BSM29" s="21"/>
      <c r="BSO29" s="21"/>
      <c r="BSQ29" s="21"/>
      <c r="BSS29" s="21"/>
      <c r="BSU29" s="21"/>
      <c r="BSW29" s="21"/>
      <c r="BSY29" s="21"/>
      <c r="BTA29" s="21"/>
      <c r="BTC29" s="21"/>
      <c r="BTE29" s="21"/>
      <c r="BTG29" s="21"/>
      <c r="BTI29" s="21"/>
      <c r="BTK29" s="21"/>
      <c r="BTM29" s="21"/>
      <c r="BTO29" s="21"/>
      <c r="BTQ29" s="21"/>
      <c r="BTS29" s="21"/>
      <c r="BTU29" s="21"/>
      <c r="BTW29" s="21"/>
      <c r="BTY29" s="21"/>
      <c r="BUA29" s="21"/>
      <c r="BUC29" s="21"/>
      <c r="BUE29" s="21"/>
      <c r="BUG29" s="21"/>
      <c r="BUI29" s="21"/>
      <c r="BUK29" s="21"/>
      <c r="BUM29" s="21"/>
      <c r="BUO29" s="21"/>
      <c r="BUQ29" s="21"/>
      <c r="BUS29" s="21"/>
      <c r="BUU29" s="21"/>
      <c r="BUW29" s="21"/>
      <c r="BUY29" s="21"/>
      <c r="BVA29" s="21"/>
      <c r="BVC29" s="21"/>
      <c r="BVE29" s="21"/>
      <c r="BVG29" s="21"/>
      <c r="BVI29" s="21"/>
      <c r="BVK29" s="21"/>
      <c r="BVM29" s="21"/>
      <c r="BVO29" s="21"/>
      <c r="BVQ29" s="21"/>
      <c r="BVS29" s="21"/>
      <c r="BVU29" s="21"/>
      <c r="BVW29" s="21"/>
      <c r="BVY29" s="21"/>
      <c r="BWA29" s="21"/>
      <c r="BWC29" s="21"/>
      <c r="BWE29" s="21"/>
      <c r="BWG29" s="21"/>
      <c r="BWI29" s="21"/>
      <c r="BWK29" s="21"/>
      <c r="BWM29" s="21"/>
      <c r="BWO29" s="21"/>
      <c r="BWQ29" s="21"/>
      <c r="BWS29" s="21"/>
      <c r="BWU29" s="21"/>
      <c r="BWW29" s="21"/>
      <c r="BWY29" s="21"/>
      <c r="BXA29" s="21"/>
      <c r="BXC29" s="21"/>
      <c r="BXE29" s="21"/>
      <c r="BXG29" s="21"/>
      <c r="BXI29" s="21"/>
      <c r="BXK29" s="21"/>
      <c r="BXM29" s="21"/>
      <c r="BXO29" s="21"/>
      <c r="BXQ29" s="21"/>
      <c r="BXS29" s="21"/>
      <c r="BXU29" s="21"/>
      <c r="BXW29" s="21"/>
      <c r="BXY29" s="21"/>
      <c r="BYA29" s="21"/>
      <c r="BYC29" s="21"/>
      <c r="BYE29" s="21"/>
      <c r="BYG29" s="21"/>
      <c r="BYI29" s="21"/>
      <c r="BYK29" s="21"/>
      <c r="BYM29" s="21"/>
      <c r="BYO29" s="21"/>
      <c r="BYQ29" s="21"/>
      <c r="BYS29" s="21"/>
      <c r="BYU29" s="21"/>
      <c r="BYW29" s="21"/>
      <c r="BYY29" s="21"/>
      <c r="BZA29" s="21"/>
      <c r="BZC29" s="21"/>
      <c r="BZE29" s="21"/>
      <c r="BZG29" s="21"/>
      <c r="BZI29" s="21"/>
      <c r="BZK29" s="21"/>
      <c r="BZM29" s="21"/>
      <c r="BZO29" s="21"/>
      <c r="BZQ29" s="21"/>
      <c r="BZS29" s="21"/>
      <c r="BZU29" s="21"/>
      <c r="BZW29" s="21"/>
      <c r="BZY29" s="21"/>
      <c r="CAA29" s="21"/>
      <c r="CAC29" s="21"/>
      <c r="CAE29" s="21"/>
      <c r="CAG29" s="21"/>
      <c r="CAI29" s="21"/>
      <c r="CAK29" s="21"/>
      <c r="CAM29" s="21"/>
      <c r="CAO29" s="21"/>
      <c r="CAQ29" s="21"/>
      <c r="CAS29" s="21"/>
      <c r="CAU29" s="21"/>
      <c r="CAW29" s="21"/>
      <c r="CAY29" s="21"/>
      <c r="CBA29" s="21"/>
      <c r="CBC29" s="21"/>
      <c r="CBE29" s="21"/>
      <c r="CBG29" s="21"/>
      <c r="CBI29" s="21"/>
      <c r="CBK29" s="21"/>
      <c r="CBM29" s="21"/>
      <c r="CBO29" s="21"/>
      <c r="CBQ29" s="21"/>
      <c r="CBS29" s="21"/>
      <c r="CBU29" s="21"/>
      <c r="CBW29" s="21"/>
      <c r="CBY29" s="21"/>
      <c r="CCA29" s="21"/>
      <c r="CCC29" s="21"/>
      <c r="CCE29" s="21"/>
      <c r="CCG29" s="21"/>
      <c r="CCI29" s="21"/>
      <c r="CCK29" s="21"/>
      <c r="CCM29" s="21"/>
      <c r="CCO29" s="21"/>
      <c r="CCQ29" s="21"/>
      <c r="CCS29" s="21"/>
      <c r="CCU29" s="21"/>
      <c r="CCW29" s="21"/>
      <c r="CCY29" s="21"/>
      <c r="CDA29" s="21"/>
      <c r="CDC29" s="21"/>
      <c r="CDE29" s="21"/>
      <c r="CDG29" s="21"/>
      <c r="CDI29" s="21"/>
      <c r="CDK29" s="21"/>
      <c r="CDM29" s="21"/>
      <c r="CDO29" s="21"/>
      <c r="CDQ29" s="21"/>
      <c r="CDS29" s="21"/>
      <c r="CDU29" s="21"/>
      <c r="CDW29" s="21"/>
      <c r="CDY29" s="21"/>
      <c r="CEA29" s="21"/>
      <c r="CEC29" s="21"/>
      <c r="CEE29" s="21"/>
      <c r="CEG29" s="21"/>
      <c r="CEI29" s="21"/>
      <c r="CEK29" s="21"/>
      <c r="CEM29" s="21"/>
      <c r="CEO29" s="21"/>
      <c r="CEQ29" s="21"/>
      <c r="CES29" s="21"/>
      <c r="CEU29" s="21"/>
      <c r="CEW29" s="21"/>
      <c r="CEY29" s="21"/>
      <c r="CFA29" s="21"/>
      <c r="CFC29" s="21"/>
      <c r="CFE29" s="21"/>
      <c r="CFG29" s="21"/>
      <c r="CFI29" s="21"/>
      <c r="CFK29" s="21"/>
      <c r="CFM29" s="21"/>
      <c r="CFO29" s="21"/>
      <c r="CFQ29" s="21"/>
      <c r="CFS29" s="21"/>
      <c r="CFU29" s="21"/>
      <c r="CFW29" s="21"/>
      <c r="CFY29" s="21"/>
      <c r="CGA29" s="21"/>
      <c r="CGC29" s="21"/>
      <c r="CGE29" s="21"/>
      <c r="CGG29" s="21"/>
      <c r="CGI29" s="21"/>
      <c r="CGK29" s="21"/>
      <c r="CGM29" s="21"/>
      <c r="CGO29" s="21"/>
      <c r="CGQ29" s="21"/>
      <c r="CGS29" s="21"/>
      <c r="CGU29" s="21"/>
      <c r="CGW29" s="21"/>
      <c r="CGY29" s="21"/>
      <c r="CHA29" s="21"/>
      <c r="CHC29" s="21"/>
      <c r="CHE29" s="21"/>
      <c r="CHG29" s="21"/>
      <c r="CHI29" s="21"/>
      <c r="CHK29" s="21"/>
      <c r="CHM29" s="21"/>
      <c r="CHO29" s="21"/>
      <c r="CHQ29" s="21"/>
      <c r="CHS29" s="21"/>
      <c r="CHU29" s="21"/>
      <c r="CHW29" s="21"/>
      <c r="CHY29" s="21"/>
      <c r="CIA29" s="21"/>
      <c r="CIC29" s="21"/>
      <c r="CIE29" s="21"/>
      <c r="CIG29" s="21"/>
      <c r="CII29" s="21"/>
      <c r="CIK29" s="21"/>
      <c r="CIM29" s="21"/>
      <c r="CIO29" s="21"/>
      <c r="CIQ29" s="21"/>
      <c r="CIS29" s="21"/>
      <c r="CIU29" s="21"/>
      <c r="CIW29" s="21"/>
      <c r="CIY29" s="21"/>
      <c r="CJA29" s="21"/>
      <c r="CJC29" s="21"/>
      <c r="CJE29" s="21"/>
      <c r="CJG29" s="21"/>
      <c r="CJI29" s="21"/>
      <c r="CJK29" s="21"/>
      <c r="CJM29" s="21"/>
      <c r="CJO29" s="21"/>
      <c r="CJQ29" s="21"/>
      <c r="CJS29" s="21"/>
      <c r="CJU29" s="21"/>
      <c r="CJW29" s="21"/>
      <c r="CJY29" s="21"/>
      <c r="CKA29" s="21"/>
      <c r="CKC29" s="21"/>
      <c r="CKE29" s="21"/>
      <c r="CKG29" s="21"/>
      <c r="CKI29" s="21"/>
      <c r="CKK29" s="21"/>
      <c r="CKM29" s="21"/>
      <c r="CKO29" s="21"/>
      <c r="CKQ29" s="21"/>
      <c r="CKS29" s="21"/>
      <c r="CKU29" s="21"/>
      <c r="CKW29" s="21"/>
      <c r="CKY29" s="21"/>
      <c r="CLA29" s="21"/>
      <c r="CLC29" s="21"/>
      <c r="CLE29" s="21"/>
      <c r="CLG29" s="21"/>
      <c r="CLI29" s="21"/>
      <c r="CLK29" s="21"/>
      <c r="CLM29" s="21"/>
      <c r="CLO29" s="21"/>
      <c r="CLQ29" s="21"/>
      <c r="CLS29" s="21"/>
      <c r="CLU29" s="21"/>
      <c r="CLW29" s="21"/>
      <c r="CLY29" s="21"/>
      <c r="CMA29" s="21"/>
      <c r="CMC29" s="21"/>
      <c r="CME29" s="21"/>
      <c r="CMG29" s="21"/>
      <c r="CMI29" s="21"/>
      <c r="CMK29" s="21"/>
      <c r="CMM29" s="21"/>
      <c r="CMO29" s="21"/>
      <c r="CMQ29" s="21"/>
      <c r="CMS29" s="21"/>
      <c r="CMU29" s="21"/>
      <c r="CMW29" s="21"/>
      <c r="CMY29" s="21"/>
      <c r="CNA29" s="21"/>
      <c r="CNC29" s="21"/>
      <c r="CNE29" s="21"/>
      <c r="CNG29" s="21"/>
      <c r="CNI29" s="21"/>
      <c r="CNK29" s="21"/>
      <c r="CNM29" s="21"/>
      <c r="CNO29" s="21"/>
      <c r="CNQ29" s="21"/>
      <c r="CNS29" s="21"/>
      <c r="CNU29" s="21"/>
      <c r="CNW29" s="21"/>
      <c r="CNY29" s="21"/>
      <c r="COA29" s="21"/>
      <c r="COC29" s="21"/>
      <c r="COE29" s="21"/>
      <c r="COG29" s="21"/>
      <c r="COI29" s="21"/>
      <c r="COK29" s="21"/>
      <c r="COM29" s="21"/>
      <c r="COO29" s="21"/>
      <c r="COQ29" s="21"/>
      <c r="COS29" s="21"/>
      <c r="COU29" s="21"/>
      <c r="COW29" s="21"/>
      <c r="COY29" s="21"/>
      <c r="CPA29" s="21"/>
      <c r="CPC29" s="21"/>
      <c r="CPE29" s="21"/>
      <c r="CPG29" s="21"/>
      <c r="CPI29" s="21"/>
      <c r="CPK29" s="21"/>
      <c r="CPM29" s="21"/>
      <c r="CPO29" s="21"/>
      <c r="CPQ29" s="21"/>
      <c r="CPS29" s="21"/>
      <c r="CPU29" s="21"/>
      <c r="CPW29" s="21"/>
      <c r="CPY29" s="21"/>
      <c r="CQA29" s="21"/>
      <c r="CQC29" s="21"/>
      <c r="CQE29" s="21"/>
      <c r="CQG29" s="21"/>
      <c r="CQI29" s="21"/>
      <c r="CQK29" s="21"/>
      <c r="CQM29" s="21"/>
      <c r="CQO29" s="21"/>
      <c r="CQQ29" s="21"/>
      <c r="CQS29" s="21"/>
      <c r="CQU29" s="21"/>
      <c r="CQW29" s="21"/>
      <c r="CQY29" s="21"/>
      <c r="CRA29" s="21"/>
      <c r="CRC29" s="21"/>
      <c r="CRE29" s="21"/>
      <c r="CRG29" s="21"/>
      <c r="CRI29" s="21"/>
      <c r="CRK29" s="21"/>
      <c r="CRM29" s="21"/>
      <c r="CRO29" s="21"/>
      <c r="CRQ29" s="21"/>
      <c r="CRS29" s="21"/>
      <c r="CRU29" s="21"/>
      <c r="CRW29" s="21"/>
      <c r="CRY29" s="21"/>
      <c r="CSA29" s="21"/>
      <c r="CSC29" s="21"/>
      <c r="CSE29" s="21"/>
      <c r="CSG29" s="21"/>
      <c r="CSI29" s="21"/>
      <c r="CSK29" s="21"/>
      <c r="CSM29" s="21"/>
      <c r="CSO29" s="21"/>
      <c r="CSQ29" s="21"/>
      <c r="CSS29" s="21"/>
      <c r="CSU29" s="21"/>
      <c r="CSW29" s="21"/>
      <c r="CSY29" s="21"/>
      <c r="CTA29" s="21"/>
      <c r="CTC29" s="21"/>
      <c r="CTE29" s="21"/>
      <c r="CTG29" s="21"/>
      <c r="CTI29" s="21"/>
      <c r="CTK29" s="21"/>
      <c r="CTM29" s="21"/>
      <c r="CTO29" s="21"/>
      <c r="CTQ29" s="21"/>
      <c r="CTS29" s="21"/>
      <c r="CTU29" s="21"/>
      <c r="CTW29" s="21"/>
      <c r="CTY29" s="21"/>
      <c r="CUA29" s="21"/>
      <c r="CUC29" s="21"/>
      <c r="CUE29" s="21"/>
      <c r="CUG29" s="21"/>
      <c r="CUI29" s="21"/>
      <c r="CUK29" s="21"/>
      <c r="CUM29" s="21"/>
      <c r="CUO29" s="21"/>
      <c r="CUQ29" s="21"/>
      <c r="CUS29" s="21"/>
      <c r="CUU29" s="21"/>
      <c r="CUW29" s="21"/>
      <c r="CUY29" s="21"/>
      <c r="CVA29" s="21"/>
      <c r="CVC29" s="21"/>
      <c r="CVE29" s="21"/>
      <c r="CVG29" s="21"/>
      <c r="CVI29" s="21"/>
      <c r="CVK29" s="21"/>
      <c r="CVM29" s="21"/>
      <c r="CVO29" s="21"/>
      <c r="CVQ29" s="21"/>
      <c r="CVS29" s="21"/>
      <c r="CVU29" s="21"/>
      <c r="CVW29" s="21"/>
      <c r="CVY29" s="21"/>
      <c r="CWA29" s="21"/>
      <c r="CWC29" s="21"/>
      <c r="CWE29" s="21"/>
      <c r="CWG29" s="21"/>
      <c r="CWI29" s="21"/>
      <c r="CWK29" s="21"/>
      <c r="CWM29" s="21"/>
      <c r="CWO29" s="21"/>
      <c r="CWQ29" s="21"/>
      <c r="CWS29" s="21"/>
      <c r="CWU29" s="21"/>
      <c r="CWW29" s="21"/>
      <c r="CWY29" s="21"/>
      <c r="CXA29" s="21"/>
      <c r="CXC29" s="21"/>
      <c r="CXE29" s="21"/>
      <c r="CXG29" s="21"/>
      <c r="CXI29" s="21"/>
      <c r="CXK29" s="21"/>
      <c r="CXM29" s="21"/>
      <c r="CXO29" s="21"/>
      <c r="CXQ29" s="21"/>
      <c r="CXS29" s="21"/>
      <c r="CXU29" s="21"/>
      <c r="CXW29" s="21"/>
      <c r="CXY29" s="21"/>
      <c r="CYA29" s="21"/>
      <c r="CYC29" s="21"/>
      <c r="CYE29" s="21"/>
      <c r="CYG29" s="21"/>
      <c r="CYI29" s="21"/>
      <c r="CYK29" s="21"/>
      <c r="CYM29" s="21"/>
      <c r="CYO29" s="21"/>
      <c r="CYQ29" s="21"/>
      <c r="CYS29" s="21"/>
      <c r="CYU29" s="21"/>
      <c r="CYW29" s="21"/>
      <c r="CYY29" s="21"/>
      <c r="CZA29" s="21"/>
      <c r="CZC29" s="21"/>
      <c r="CZE29" s="21"/>
      <c r="CZG29" s="21"/>
      <c r="CZI29" s="21"/>
      <c r="CZK29" s="21"/>
      <c r="CZM29" s="21"/>
      <c r="CZO29" s="21"/>
      <c r="CZQ29" s="21"/>
      <c r="CZS29" s="21"/>
      <c r="CZU29" s="21"/>
      <c r="CZW29" s="21"/>
      <c r="CZY29" s="21"/>
      <c r="DAA29" s="21"/>
      <c r="DAC29" s="21"/>
      <c r="DAE29" s="21"/>
      <c r="DAG29" s="21"/>
      <c r="DAI29" s="21"/>
      <c r="DAK29" s="21"/>
      <c r="DAM29" s="21"/>
      <c r="DAO29" s="21"/>
      <c r="DAQ29" s="21"/>
      <c r="DAS29" s="21"/>
      <c r="DAU29" s="21"/>
      <c r="DAW29" s="21"/>
      <c r="DAY29" s="21"/>
      <c r="DBA29" s="21"/>
      <c r="DBC29" s="21"/>
      <c r="DBE29" s="21"/>
      <c r="DBG29" s="21"/>
      <c r="DBI29" s="21"/>
      <c r="DBK29" s="21"/>
      <c r="DBM29" s="21"/>
      <c r="DBO29" s="21"/>
      <c r="DBQ29" s="21"/>
      <c r="DBS29" s="21"/>
      <c r="DBU29" s="21"/>
      <c r="DBW29" s="21"/>
      <c r="DBY29" s="21"/>
      <c r="DCA29" s="21"/>
      <c r="DCC29" s="21"/>
      <c r="DCE29" s="21"/>
      <c r="DCG29" s="21"/>
      <c r="DCI29" s="21"/>
      <c r="DCK29" s="21"/>
      <c r="DCM29" s="21"/>
      <c r="DCO29" s="21"/>
      <c r="DCQ29" s="21"/>
      <c r="DCS29" s="21"/>
      <c r="DCU29" s="21"/>
      <c r="DCW29" s="21"/>
      <c r="DCY29" s="21"/>
      <c r="DDA29" s="21"/>
      <c r="DDC29" s="21"/>
      <c r="DDE29" s="21"/>
      <c r="DDG29" s="21"/>
      <c r="DDI29" s="21"/>
      <c r="DDK29" s="21"/>
      <c r="DDM29" s="21"/>
      <c r="DDO29" s="21"/>
      <c r="DDQ29" s="21"/>
      <c r="DDS29" s="21"/>
      <c r="DDU29" s="21"/>
      <c r="DDW29" s="21"/>
      <c r="DDY29" s="21"/>
      <c r="DEA29" s="21"/>
      <c r="DEC29" s="21"/>
      <c r="DEE29" s="21"/>
      <c r="DEG29" s="21"/>
      <c r="DEI29" s="21"/>
      <c r="DEK29" s="21"/>
      <c r="DEM29" s="21"/>
      <c r="DEO29" s="21"/>
      <c r="DEQ29" s="21"/>
      <c r="DES29" s="21"/>
      <c r="DEU29" s="21"/>
      <c r="DEW29" s="21"/>
      <c r="DEY29" s="21"/>
      <c r="DFA29" s="21"/>
      <c r="DFC29" s="21"/>
      <c r="DFE29" s="21"/>
      <c r="DFG29" s="21"/>
      <c r="DFI29" s="21"/>
      <c r="DFK29" s="21"/>
      <c r="DFM29" s="21"/>
      <c r="DFO29" s="21"/>
      <c r="DFQ29" s="21"/>
      <c r="DFS29" s="21"/>
      <c r="DFU29" s="21"/>
      <c r="DFW29" s="21"/>
      <c r="DFY29" s="21"/>
      <c r="DGA29" s="21"/>
      <c r="DGC29" s="21"/>
      <c r="DGE29" s="21"/>
      <c r="DGG29" s="21"/>
      <c r="DGI29" s="21"/>
      <c r="DGK29" s="21"/>
      <c r="DGM29" s="21"/>
      <c r="DGO29" s="21"/>
      <c r="DGQ29" s="21"/>
      <c r="DGS29" s="21"/>
      <c r="DGU29" s="21"/>
      <c r="DGW29" s="21"/>
      <c r="DGY29" s="21"/>
      <c r="DHA29" s="21"/>
      <c r="DHC29" s="21"/>
      <c r="DHE29" s="21"/>
      <c r="DHG29" s="21"/>
      <c r="DHI29" s="21"/>
      <c r="DHK29" s="21"/>
      <c r="DHM29" s="21"/>
      <c r="DHO29" s="21"/>
      <c r="DHQ29" s="21"/>
      <c r="DHS29" s="21"/>
      <c r="DHU29" s="21"/>
      <c r="DHW29" s="21"/>
      <c r="DHY29" s="21"/>
      <c r="DIA29" s="21"/>
      <c r="DIC29" s="21"/>
      <c r="DIE29" s="21"/>
      <c r="DIG29" s="21"/>
      <c r="DII29" s="21"/>
      <c r="DIK29" s="21"/>
      <c r="DIM29" s="21"/>
      <c r="DIO29" s="21"/>
      <c r="DIQ29" s="21"/>
      <c r="DIS29" s="21"/>
      <c r="DIU29" s="21"/>
      <c r="DIW29" s="21"/>
      <c r="DIY29" s="21"/>
      <c r="DJA29" s="21"/>
      <c r="DJC29" s="21"/>
      <c r="DJE29" s="21"/>
      <c r="DJG29" s="21"/>
      <c r="DJI29" s="21"/>
      <c r="DJK29" s="21"/>
      <c r="DJM29" s="21"/>
      <c r="DJO29" s="21"/>
      <c r="DJQ29" s="21"/>
      <c r="DJS29" s="21"/>
      <c r="DJU29" s="21"/>
      <c r="DJW29" s="21"/>
      <c r="DJY29" s="21"/>
      <c r="DKA29" s="21"/>
      <c r="DKC29" s="21"/>
      <c r="DKE29" s="21"/>
      <c r="DKG29" s="21"/>
      <c r="DKI29" s="21"/>
      <c r="DKK29" s="21"/>
      <c r="DKM29" s="21"/>
      <c r="DKO29" s="21"/>
      <c r="DKQ29" s="21"/>
      <c r="DKS29" s="21"/>
      <c r="DKU29" s="21"/>
      <c r="DKW29" s="21"/>
      <c r="DKY29" s="21"/>
      <c r="DLA29" s="21"/>
      <c r="DLC29" s="21"/>
      <c r="DLE29" s="21"/>
      <c r="DLG29" s="21"/>
      <c r="DLI29" s="21"/>
      <c r="DLK29" s="21"/>
      <c r="DLM29" s="21"/>
      <c r="DLO29" s="21"/>
      <c r="DLQ29" s="21"/>
      <c r="DLS29" s="21"/>
      <c r="DLU29" s="21"/>
      <c r="DLW29" s="21"/>
      <c r="DLY29" s="21"/>
      <c r="DMA29" s="21"/>
      <c r="DMC29" s="21"/>
      <c r="DME29" s="21"/>
      <c r="DMG29" s="21"/>
      <c r="DMI29" s="21"/>
      <c r="DMK29" s="21"/>
      <c r="DMM29" s="21"/>
      <c r="DMO29" s="21"/>
      <c r="DMQ29" s="21"/>
      <c r="DMS29" s="21"/>
      <c r="DMU29" s="21"/>
      <c r="DMW29" s="21"/>
      <c r="DMY29" s="21"/>
      <c r="DNA29" s="21"/>
      <c r="DNC29" s="21"/>
      <c r="DNE29" s="21"/>
      <c r="DNG29" s="21"/>
      <c r="DNI29" s="21"/>
      <c r="DNK29" s="21"/>
      <c r="DNM29" s="21"/>
      <c r="DNO29" s="21"/>
      <c r="DNQ29" s="21"/>
      <c r="DNS29" s="21"/>
      <c r="DNU29" s="21"/>
      <c r="DNW29" s="21"/>
      <c r="DNY29" s="21"/>
      <c r="DOA29" s="21"/>
      <c r="DOC29" s="21"/>
      <c r="DOE29" s="21"/>
      <c r="DOG29" s="21"/>
      <c r="DOI29" s="21"/>
      <c r="DOK29" s="21"/>
      <c r="DOM29" s="21"/>
      <c r="DOO29" s="21"/>
      <c r="DOQ29" s="21"/>
      <c r="DOS29" s="21"/>
      <c r="DOU29" s="21"/>
      <c r="DOW29" s="21"/>
      <c r="DOY29" s="21"/>
      <c r="DPA29" s="21"/>
      <c r="DPC29" s="21"/>
      <c r="DPE29" s="21"/>
      <c r="DPG29" s="21"/>
      <c r="DPI29" s="21"/>
      <c r="DPK29" s="21"/>
      <c r="DPM29" s="21"/>
      <c r="DPO29" s="21"/>
      <c r="DPQ29" s="21"/>
      <c r="DPS29" s="21"/>
      <c r="DPU29" s="21"/>
      <c r="DPW29" s="21"/>
      <c r="DPY29" s="21"/>
      <c r="DQA29" s="21"/>
      <c r="DQC29" s="21"/>
      <c r="DQE29" s="21"/>
      <c r="DQG29" s="21"/>
      <c r="DQI29" s="21"/>
      <c r="DQK29" s="21"/>
      <c r="DQM29" s="21"/>
      <c r="DQO29" s="21"/>
      <c r="DQQ29" s="21"/>
      <c r="DQS29" s="21"/>
      <c r="DQU29" s="21"/>
      <c r="DQW29" s="21"/>
      <c r="DQY29" s="21"/>
      <c r="DRA29" s="21"/>
      <c r="DRC29" s="21"/>
      <c r="DRE29" s="21"/>
      <c r="DRG29" s="21"/>
      <c r="DRI29" s="21"/>
      <c r="DRK29" s="21"/>
      <c r="DRM29" s="21"/>
      <c r="DRO29" s="21"/>
      <c r="DRQ29" s="21"/>
      <c r="DRS29" s="21"/>
      <c r="DRU29" s="21"/>
      <c r="DRW29" s="21"/>
      <c r="DRY29" s="21"/>
      <c r="DSA29" s="21"/>
      <c r="DSC29" s="21"/>
      <c r="DSE29" s="21"/>
      <c r="DSG29" s="21"/>
      <c r="DSI29" s="21"/>
      <c r="DSK29" s="21"/>
      <c r="DSM29" s="21"/>
      <c r="DSO29" s="21"/>
      <c r="DSQ29" s="21"/>
      <c r="DSS29" s="21"/>
      <c r="DSU29" s="21"/>
      <c r="DSW29" s="21"/>
      <c r="DSY29" s="21"/>
      <c r="DTA29" s="21"/>
      <c r="DTC29" s="21"/>
      <c r="DTE29" s="21"/>
      <c r="DTG29" s="21"/>
      <c r="DTI29" s="21"/>
      <c r="DTK29" s="21"/>
      <c r="DTM29" s="21"/>
      <c r="DTO29" s="21"/>
      <c r="DTQ29" s="21"/>
      <c r="DTS29" s="21"/>
      <c r="DTU29" s="21"/>
      <c r="DTW29" s="21"/>
      <c r="DTY29" s="21"/>
      <c r="DUA29" s="21"/>
      <c r="DUC29" s="21"/>
      <c r="DUE29" s="21"/>
      <c r="DUG29" s="21"/>
      <c r="DUI29" s="21"/>
      <c r="DUK29" s="21"/>
      <c r="DUM29" s="21"/>
      <c r="DUO29" s="21"/>
      <c r="DUQ29" s="21"/>
      <c r="DUS29" s="21"/>
      <c r="DUU29" s="21"/>
      <c r="DUW29" s="21"/>
      <c r="DUY29" s="21"/>
      <c r="DVA29" s="21"/>
      <c r="DVC29" s="21"/>
      <c r="DVE29" s="21"/>
      <c r="DVG29" s="21"/>
      <c r="DVI29" s="21"/>
      <c r="DVK29" s="21"/>
      <c r="DVM29" s="21"/>
      <c r="DVO29" s="21"/>
      <c r="DVQ29" s="21"/>
      <c r="DVS29" s="21"/>
      <c r="DVU29" s="21"/>
      <c r="DVW29" s="21"/>
      <c r="DVY29" s="21"/>
      <c r="DWA29" s="21"/>
      <c r="DWC29" s="21"/>
      <c r="DWE29" s="21"/>
      <c r="DWG29" s="21"/>
      <c r="DWI29" s="21"/>
      <c r="DWK29" s="21"/>
      <c r="DWM29" s="21"/>
      <c r="DWO29" s="21"/>
      <c r="DWQ29" s="21"/>
      <c r="DWS29" s="21"/>
      <c r="DWU29" s="21"/>
      <c r="DWW29" s="21"/>
      <c r="DWY29" s="21"/>
      <c r="DXA29" s="21"/>
      <c r="DXC29" s="21"/>
      <c r="DXE29" s="21"/>
      <c r="DXG29" s="21"/>
      <c r="DXI29" s="21"/>
      <c r="DXK29" s="21"/>
      <c r="DXM29" s="21"/>
      <c r="DXO29" s="21"/>
      <c r="DXQ29" s="21"/>
      <c r="DXS29" s="21"/>
      <c r="DXU29" s="21"/>
      <c r="DXW29" s="21"/>
      <c r="DXY29" s="21"/>
      <c r="DYA29" s="21"/>
      <c r="DYC29" s="21"/>
      <c r="DYE29" s="21"/>
      <c r="DYG29" s="21"/>
      <c r="DYI29" s="21"/>
      <c r="DYK29" s="21"/>
      <c r="DYM29" s="21"/>
      <c r="DYO29" s="21"/>
      <c r="DYQ29" s="21"/>
      <c r="DYS29" s="21"/>
      <c r="DYU29" s="21"/>
      <c r="DYW29" s="21"/>
      <c r="DYY29" s="21"/>
      <c r="DZA29" s="21"/>
      <c r="DZC29" s="21"/>
      <c r="DZE29" s="21"/>
      <c r="DZG29" s="21"/>
      <c r="DZI29" s="21"/>
      <c r="DZK29" s="21"/>
      <c r="DZM29" s="21"/>
      <c r="DZO29" s="21"/>
      <c r="DZQ29" s="21"/>
      <c r="DZS29" s="21"/>
      <c r="DZU29" s="21"/>
      <c r="DZW29" s="21"/>
      <c r="DZY29" s="21"/>
      <c r="EAA29" s="21"/>
      <c r="EAC29" s="21"/>
      <c r="EAE29" s="21"/>
      <c r="EAG29" s="21"/>
      <c r="EAI29" s="21"/>
      <c r="EAK29" s="21"/>
      <c r="EAM29" s="21"/>
      <c r="EAO29" s="21"/>
      <c r="EAQ29" s="21"/>
      <c r="EAS29" s="21"/>
      <c r="EAU29" s="21"/>
      <c r="EAW29" s="21"/>
      <c r="EAY29" s="21"/>
      <c r="EBA29" s="21"/>
      <c r="EBC29" s="21"/>
      <c r="EBE29" s="21"/>
      <c r="EBG29" s="21"/>
      <c r="EBI29" s="21"/>
      <c r="EBK29" s="21"/>
      <c r="EBM29" s="21"/>
      <c r="EBO29" s="21"/>
      <c r="EBQ29" s="21"/>
      <c r="EBS29" s="21"/>
      <c r="EBU29" s="21"/>
      <c r="EBW29" s="21"/>
      <c r="EBY29" s="21"/>
      <c r="ECA29" s="21"/>
      <c r="ECC29" s="21"/>
      <c r="ECE29" s="21"/>
      <c r="ECG29" s="21"/>
      <c r="ECI29" s="21"/>
      <c r="ECK29" s="21"/>
      <c r="ECM29" s="21"/>
      <c r="ECO29" s="21"/>
      <c r="ECQ29" s="21"/>
      <c r="ECS29" s="21"/>
      <c r="ECU29" s="21"/>
      <c r="ECW29" s="21"/>
      <c r="ECY29" s="21"/>
      <c r="EDA29" s="21"/>
      <c r="EDC29" s="21"/>
      <c r="EDE29" s="21"/>
      <c r="EDG29" s="21"/>
      <c r="EDI29" s="21"/>
      <c r="EDK29" s="21"/>
      <c r="EDM29" s="21"/>
      <c r="EDO29" s="21"/>
      <c r="EDQ29" s="21"/>
      <c r="EDS29" s="21"/>
      <c r="EDU29" s="21"/>
      <c r="EDW29" s="21"/>
      <c r="EDY29" s="21"/>
      <c r="EEA29" s="21"/>
      <c r="EEC29" s="21"/>
      <c r="EEE29" s="21"/>
      <c r="EEG29" s="21"/>
      <c r="EEI29" s="21"/>
      <c r="EEK29" s="21"/>
      <c r="EEM29" s="21"/>
      <c r="EEO29" s="21"/>
      <c r="EEQ29" s="21"/>
      <c r="EES29" s="21"/>
      <c r="EEU29" s="21"/>
      <c r="EEW29" s="21"/>
      <c r="EEY29" s="21"/>
      <c r="EFA29" s="21"/>
      <c r="EFC29" s="21"/>
      <c r="EFE29" s="21"/>
      <c r="EFG29" s="21"/>
      <c r="EFI29" s="21"/>
      <c r="EFK29" s="21"/>
      <c r="EFM29" s="21"/>
      <c r="EFO29" s="21"/>
      <c r="EFQ29" s="21"/>
      <c r="EFS29" s="21"/>
      <c r="EFU29" s="21"/>
      <c r="EFW29" s="21"/>
      <c r="EFY29" s="21"/>
      <c r="EGA29" s="21"/>
      <c r="EGC29" s="21"/>
      <c r="EGE29" s="21"/>
      <c r="EGG29" s="21"/>
      <c r="EGI29" s="21"/>
      <c r="EGK29" s="21"/>
      <c r="EGM29" s="21"/>
      <c r="EGO29" s="21"/>
      <c r="EGQ29" s="21"/>
      <c r="EGS29" s="21"/>
      <c r="EGU29" s="21"/>
      <c r="EGW29" s="21"/>
      <c r="EGY29" s="21"/>
      <c r="EHA29" s="21"/>
      <c r="EHC29" s="21"/>
      <c r="EHE29" s="21"/>
      <c r="EHG29" s="21"/>
      <c r="EHI29" s="21"/>
      <c r="EHK29" s="21"/>
      <c r="EHM29" s="21"/>
      <c r="EHO29" s="21"/>
      <c r="EHQ29" s="21"/>
      <c r="EHS29" s="21"/>
      <c r="EHU29" s="21"/>
      <c r="EHW29" s="21"/>
      <c r="EHY29" s="21"/>
      <c r="EIA29" s="21"/>
      <c r="EIC29" s="21"/>
      <c r="EIE29" s="21"/>
      <c r="EIG29" s="21"/>
      <c r="EII29" s="21"/>
      <c r="EIK29" s="21"/>
      <c r="EIM29" s="21"/>
      <c r="EIO29" s="21"/>
      <c r="EIQ29" s="21"/>
      <c r="EIS29" s="21"/>
      <c r="EIU29" s="21"/>
      <c r="EIW29" s="21"/>
      <c r="EIY29" s="21"/>
      <c r="EJA29" s="21"/>
      <c r="EJC29" s="21"/>
      <c r="EJE29" s="21"/>
      <c r="EJG29" s="21"/>
      <c r="EJI29" s="21"/>
      <c r="EJK29" s="21"/>
      <c r="EJM29" s="21"/>
      <c r="EJO29" s="21"/>
      <c r="EJQ29" s="21"/>
      <c r="EJS29" s="21"/>
      <c r="EJU29" s="21"/>
      <c r="EJW29" s="21"/>
      <c r="EJY29" s="21"/>
      <c r="EKA29" s="21"/>
      <c r="EKC29" s="21"/>
      <c r="EKE29" s="21"/>
      <c r="EKG29" s="21"/>
      <c r="EKI29" s="21"/>
      <c r="EKK29" s="21"/>
      <c r="EKM29" s="21"/>
      <c r="EKO29" s="21"/>
      <c r="EKQ29" s="21"/>
      <c r="EKS29" s="21"/>
      <c r="EKU29" s="21"/>
      <c r="EKW29" s="21"/>
      <c r="EKY29" s="21"/>
      <c r="ELA29" s="21"/>
      <c r="ELC29" s="21"/>
      <c r="ELE29" s="21"/>
      <c r="ELG29" s="21"/>
      <c r="ELI29" s="21"/>
      <c r="ELK29" s="21"/>
      <c r="ELM29" s="21"/>
      <c r="ELO29" s="21"/>
      <c r="ELQ29" s="21"/>
      <c r="ELS29" s="21"/>
      <c r="ELU29" s="21"/>
      <c r="ELW29" s="21"/>
      <c r="ELY29" s="21"/>
      <c r="EMA29" s="21"/>
      <c r="EMC29" s="21"/>
      <c r="EME29" s="21"/>
      <c r="EMG29" s="21"/>
      <c r="EMI29" s="21"/>
      <c r="EMK29" s="21"/>
      <c r="EMM29" s="21"/>
      <c r="EMO29" s="21"/>
      <c r="EMQ29" s="21"/>
      <c r="EMS29" s="21"/>
      <c r="EMU29" s="21"/>
      <c r="EMW29" s="21"/>
      <c r="EMY29" s="21"/>
      <c r="ENA29" s="21"/>
      <c r="ENC29" s="21"/>
      <c r="ENE29" s="21"/>
      <c r="ENG29" s="21"/>
      <c r="ENI29" s="21"/>
      <c r="ENK29" s="21"/>
      <c r="ENM29" s="21"/>
      <c r="ENO29" s="21"/>
      <c r="ENQ29" s="21"/>
      <c r="ENS29" s="21"/>
      <c r="ENU29" s="21"/>
      <c r="ENW29" s="21"/>
      <c r="ENY29" s="21"/>
      <c r="EOA29" s="21"/>
      <c r="EOC29" s="21"/>
      <c r="EOE29" s="21"/>
      <c r="EOG29" s="21"/>
      <c r="EOI29" s="21"/>
      <c r="EOK29" s="21"/>
      <c r="EOM29" s="21"/>
      <c r="EOO29" s="21"/>
      <c r="EOQ29" s="21"/>
      <c r="EOS29" s="21"/>
      <c r="EOU29" s="21"/>
      <c r="EOW29" s="21"/>
      <c r="EOY29" s="21"/>
      <c r="EPA29" s="21"/>
      <c r="EPC29" s="21"/>
      <c r="EPE29" s="21"/>
      <c r="EPG29" s="21"/>
      <c r="EPI29" s="21"/>
      <c r="EPK29" s="21"/>
      <c r="EPM29" s="21"/>
      <c r="EPO29" s="21"/>
      <c r="EPQ29" s="21"/>
      <c r="EPS29" s="21"/>
      <c r="EPU29" s="21"/>
      <c r="EPW29" s="21"/>
      <c r="EPY29" s="21"/>
      <c r="EQA29" s="21"/>
      <c r="EQC29" s="21"/>
      <c r="EQE29" s="21"/>
      <c r="EQG29" s="21"/>
      <c r="EQI29" s="21"/>
      <c r="EQK29" s="21"/>
      <c r="EQM29" s="21"/>
      <c r="EQO29" s="21"/>
      <c r="EQQ29" s="21"/>
      <c r="EQS29" s="21"/>
      <c r="EQU29" s="21"/>
      <c r="EQW29" s="21"/>
      <c r="EQY29" s="21"/>
      <c r="ERA29" s="21"/>
      <c r="ERC29" s="21"/>
      <c r="ERE29" s="21"/>
      <c r="ERG29" s="21"/>
      <c r="ERI29" s="21"/>
      <c r="ERK29" s="21"/>
      <c r="ERM29" s="21"/>
      <c r="ERO29" s="21"/>
      <c r="ERQ29" s="21"/>
      <c r="ERS29" s="21"/>
      <c r="ERU29" s="21"/>
      <c r="ERW29" s="21"/>
      <c r="ERY29" s="21"/>
      <c r="ESA29" s="21"/>
      <c r="ESC29" s="21"/>
      <c r="ESE29" s="21"/>
      <c r="ESG29" s="21"/>
      <c r="ESI29" s="21"/>
      <c r="ESK29" s="21"/>
      <c r="ESM29" s="21"/>
      <c r="ESO29" s="21"/>
      <c r="ESQ29" s="21"/>
      <c r="ESS29" s="21"/>
      <c r="ESU29" s="21"/>
      <c r="ESW29" s="21"/>
      <c r="ESY29" s="21"/>
      <c r="ETA29" s="21"/>
      <c r="ETC29" s="21"/>
      <c r="ETE29" s="21"/>
      <c r="ETG29" s="21"/>
      <c r="ETI29" s="21"/>
      <c r="ETK29" s="21"/>
      <c r="ETM29" s="21"/>
      <c r="ETO29" s="21"/>
      <c r="ETQ29" s="21"/>
      <c r="ETS29" s="21"/>
      <c r="ETU29" s="21"/>
      <c r="ETW29" s="21"/>
      <c r="ETY29" s="21"/>
      <c r="EUA29" s="21"/>
      <c r="EUC29" s="21"/>
      <c r="EUE29" s="21"/>
      <c r="EUG29" s="21"/>
      <c r="EUI29" s="21"/>
      <c r="EUK29" s="21"/>
      <c r="EUM29" s="21"/>
      <c r="EUO29" s="21"/>
      <c r="EUQ29" s="21"/>
      <c r="EUS29" s="21"/>
      <c r="EUU29" s="21"/>
      <c r="EUW29" s="21"/>
      <c r="EUY29" s="21"/>
      <c r="EVA29" s="21"/>
      <c r="EVC29" s="21"/>
      <c r="EVE29" s="21"/>
      <c r="EVG29" s="21"/>
      <c r="EVI29" s="21"/>
      <c r="EVK29" s="21"/>
      <c r="EVM29" s="21"/>
      <c r="EVO29" s="21"/>
      <c r="EVQ29" s="21"/>
      <c r="EVS29" s="21"/>
      <c r="EVU29" s="21"/>
      <c r="EVW29" s="21"/>
      <c r="EVY29" s="21"/>
      <c r="EWA29" s="21"/>
      <c r="EWC29" s="21"/>
      <c r="EWE29" s="21"/>
      <c r="EWG29" s="21"/>
      <c r="EWI29" s="21"/>
      <c r="EWK29" s="21"/>
      <c r="EWM29" s="21"/>
      <c r="EWO29" s="21"/>
      <c r="EWQ29" s="21"/>
      <c r="EWS29" s="21"/>
      <c r="EWU29" s="21"/>
      <c r="EWW29" s="21"/>
      <c r="EWY29" s="21"/>
      <c r="EXA29" s="21"/>
      <c r="EXC29" s="21"/>
      <c r="EXE29" s="21"/>
      <c r="EXG29" s="21"/>
      <c r="EXI29" s="21"/>
      <c r="EXK29" s="21"/>
      <c r="EXM29" s="21"/>
      <c r="EXO29" s="21"/>
      <c r="EXQ29" s="21"/>
      <c r="EXS29" s="21"/>
      <c r="EXU29" s="21"/>
      <c r="EXW29" s="21"/>
      <c r="EXY29" s="21"/>
      <c r="EYA29" s="21"/>
      <c r="EYC29" s="21"/>
      <c r="EYE29" s="21"/>
      <c r="EYG29" s="21"/>
      <c r="EYI29" s="21"/>
      <c r="EYK29" s="21"/>
      <c r="EYM29" s="21"/>
      <c r="EYO29" s="21"/>
      <c r="EYQ29" s="21"/>
      <c r="EYS29" s="21"/>
      <c r="EYU29" s="21"/>
      <c r="EYW29" s="21"/>
      <c r="EYY29" s="21"/>
      <c r="EZA29" s="21"/>
      <c r="EZC29" s="21"/>
      <c r="EZE29" s="21"/>
      <c r="EZG29" s="21"/>
      <c r="EZI29" s="21"/>
      <c r="EZK29" s="21"/>
      <c r="EZM29" s="21"/>
      <c r="EZO29" s="21"/>
      <c r="EZQ29" s="21"/>
      <c r="EZS29" s="21"/>
      <c r="EZU29" s="21"/>
      <c r="EZW29" s="21"/>
      <c r="EZY29" s="21"/>
      <c r="FAA29" s="21"/>
      <c r="FAC29" s="21"/>
      <c r="FAE29" s="21"/>
      <c r="FAG29" s="21"/>
      <c r="FAI29" s="21"/>
      <c r="FAK29" s="21"/>
      <c r="FAM29" s="21"/>
      <c r="FAO29" s="21"/>
      <c r="FAQ29" s="21"/>
      <c r="FAS29" s="21"/>
      <c r="FAU29" s="21"/>
      <c r="FAW29" s="21"/>
      <c r="FAY29" s="21"/>
      <c r="FBA29" s="21"/>
      <c r="FBC29" s="21"/>
      <c r="FBE29" s="21"/>
      <c r="FBG29" s="21"/>
      <c r="FBI29" s="21"/>
      <c r="FBK29" s="21"/>
      <c r="FBM29" s="21"/>
      <c r="FBO29" s="21"/>
      <c r="FBQ29" s="21"/>
      <c r="FBS29" s="21"/>
      <c r="FBU29" s="21"/>
      <c r="FBW29" s="21"/>
      <c r="FBY29" s="21"/>
      <c r="FCA29" s="21"/>
      <c r="FCC29" s="21"/>
      <c r="FCE29" s="21"/>
      <c r="FCG29" s="21"/>
      <c r="FCI29" s="21"/>
      <c r="FCK29" s="21"/>
      <c r="FCM29" s="21"/>
      <c r="FCO29" s="21"/>
      <c r="FCQ29" s="21"/>
      <c r="FCS29" s="21"/>
      <c r="FCU29" s="21"/>
      <c r="FCW29" s="21"/>
      <c r="FCY29" s="21"/>
      <c r="FDA29" s="21"/>
      <c r="FDC29" s="21"/>
      <c r="FDE29" s="21"/>
      <c r="FDG29" s="21"/>
      <c r="FDI29" s="21"/>
      <c r="FDK29" s="21"/>
      <c r="FDM29" s="21"/>
      <c r="FDO29" s="21"/>
      <c r="FDQ29" s="21"/>
      <c r="FDS29" s="21"/>
      <c r="FDU29" s="21"/>
      <c r="FDW29" s="21"/>
      <c r="FDY29" s="21"/>
      <c r="FEA29" s="21"/>
      <c r="FEC29" s="21"/>
      <c r="FEE29" s="21"/>
      <c r="FEG29" s="21"/>
      <c r="FEI29" s="21"/>
      <c r="FEK29" s="21"/>
      <c r="FEM29" s="21"/>
      <c r="FEO29" s="21"/>
      <c r="FEQ29" s="21"/>
      <c r="FES29" s="21"/>
      <c r="FEU29" s="21"/>
      <c r="FEW29" s="21"/>
      <c r="FEY29" s="21"/>
      <c r="FFA29" s="21"/>
      <c r="FFC29" s="21"/>
      <c r="FFE29" s="21"/>
      <c r="FFG29" s="21"/>
      <c r="FFI29" s="21"/>
      <c r="FFK29" s="21"/>
      <c r="FFM29" s="21"/>
      <c r="FFO29" s="21"/>
      <c r="FFQ29" s="21"/>
      <c r="FFS29" s="21"/>
      <c r="FFU29" s="21"/>
      <c r="FFW29" s="21"/>
      <c r="FFY29" s="21"/>
      <c r="FGA29" s="21"/>
      <c r="FGC29" s="21"/>
      <c r="FGE29" s="21"/>
      <c r="FGG29" s="21"/>
      <c r="FGI29" s="21"/>
      <c r="FGK29" s="21"/>
      <c r="FGM29" s="21"/>
      <c r="FGO29" s="21"/>
      <c r="FGQ29" s="21"/>
      <c r="FGS29" s="21"/>
      <c r="FGU29" s="21"/>
      <c r="FGW29" s="21"/>
      <c r="FGY29" s="21"/>
      <c r="FHA29" s="21"/>
      <c r="FHC29" s="21"/>
      <c r="FHE29" s="21"/>
      <c r="FHG29" s="21"/>
      <c r="FHI29" s="21"/>
      <c r="FHK29" s="21"/>
      <c r="FHM29" s="21"/>
      <c r="FHO29" s="21"/>
      <c r="FHQ29" s="21"/>
      <c r="FHS29" s="21"/>
      <c r="FHU29" s="21"/>
      <c r="FHW29" s="21"/>
      <c r="FHY29" s="21"/>
      <c r="FIA29" s="21"/>
      <c r="FIC29" s="21"/>
      <c r="FIE29" s="21"/>
      <c r="FIG29" s="21"/>
      <c r="FII29" s="21"/>
      <c r="FIK29" s="21"/>
      <c r="FIM29" s="21"/>
      <c r="FIO29" s="21"/>
      <c r="FIQ29" s="21"/>
      <c r="FIS29" s="21"/>
      <c r="FIU29" s="21"/>
      <c r="FIW29" s="21"/>
      <c r="FIY29" s="21"/>
      <c r="FJA29" s="21"/>
      <c r="FJC29" s="21"/>
      <c r="FJE29" s="21"/>
      <c r="FJG29" s="21"/>
      <c r="FJI29" s="21"/>
      <c r="FJK29" s="21"/>
      <c r="FJM29" s="21"/>
      <c r="FJO29" s="21"/>
      <c r="FJQ29" s="21"/>
      <c r="FJS29" s="21"/>
      <c r="FJU29" s="21"/>
      <c r="FJW29" s="21"/>
      <c r="FJY29" s="21"/>
      <c r="FKA29" s="21"/>
      <c r="FKC29" s="21"/>
      <c r="FKE29" s="21"/>
      <c r="FKG29" s="21"/>
      <c r="FKI29" s="21"/>
      <c r="FKK29" s="21"/>
      <c r="FKM29" s="21"/>
      <c r="FKO29" s="21"/>
      <c r="FKQ29" s="21"/>
      <c r="FKS29" s="21"/>
      <c r="FKU29" s="21"/>
      <c r="FKW29" s="21"/>
      <c r="FKY29" s="21"/>
      <c r="FLA29" s="21"/>
      <c r="FLC29" s="21"/>
      <c r="FLE29" s="21"/>
      <c r="FLG29" s="21"/>
      <c r="FLI29" s="21"/>
      <c r="FLK29" s="21"/>
      <c r="FLM29" s="21"/>
      <c r="FLO29" s="21"/>
      <c r="FLQ29" s="21"/>
      <c r="FLS29" s="21"/>
      <c r="FLU29" s="21"/>
      <c r="FLW29" s="21"/>
      <c r="FLY29" s="21"/>
      <c r="FMA29" s="21"/>
      <c r="FMC29" s="21"/>
      <c r="FME29" s="21"/>
      <c r="FMG29" s="21"/>
      <c r="FMI29" s="21"/>
      <c r="FMK29" s="21"/>
      <c r="FMM29" s="21"/>
      <c r="FMO29" s="21"/>
      <c r="FMQ29" s="21"/>
      <c r="FMS29" s="21"/>
      <c r="FMU29" s="21"/>
      <c r="FMW29" s="21"/>
      <c r="FMY29" s="21"/>
      <c r="FNA29" s="21"/>
      <c r="FNC29" s="21"/>
      <c r="FNE29" s="21"/>
      <c r="FNG29" s="21"/>
      <c r="FNI29" s="21"/>
      <c r="FNK29" s="21"/>
      <c r="FNM29" s="21"/>
      <c r="FNO29" s="21"/>
      <c r="FNQ29" s="21"/>
      <c r="FNS29" s="21"/>
      <c r="FNU29" s="21"/>
      <c r="FNW29" s="21"/>
      <c r="FNY29" s="21"/>
      <c r="FOA29" s="21"/>
      <c r="FOC29" s="21"/>
      <c r="FOE29" s="21"/>
      <c r="FOG29" s="21"/>
      <c r="FOI29" s="21"/>
      <c r="FOK29" s="21"/>
      <c r="FOM29" s="21"/>
      <c r="FOO29" s="21"/>
      <c r="FOQ29" s="21"/>
      <c r="FOS29" s="21"/>
      <c r="FOU29" s="21"/>
      <c r="FOW29" s="21"/>
      <c r="FOY29" s="21"/>
      <c r="FPA29" s="21"/>
      <c r="FPC29" s="21"/>
      <c r="FPE29" s="21"/>
      <c r="FPG29" s="21"/>
      <c r="FPI29" s="21"/>
      <c r="FPK29" s="21"/>
      <c r="FPM29" s="21"/>
      <c r="FPO29" s="21"/>
      <c r="FPQ29" s="21"/>
      <c r="FPS29" s="21"/>
      <c r="FPU29" s="21"/>
      <c r="FPW29" s="21"/>
      <c r="FPY29" s="21"/>
      <c r="FQA29" s="21"/>
      <c r="FQC29" s="21"/>
      <c r="FQE29" s="21"/>
      <c r="FQG29" s="21"/>
      <c r="FQI29" s="21"/>
      <c r="FQK29" s="21"/>
      <c r="FQM29" s="21"/>
      <c r="FQO29" s="21"/>
      <c r="FQQ29" s="21"/>
      <c r="FQS29" s="21"/>
      <c r="FQU29" s="21"/>
      <c r="FQW29" s="21"/>
      <c r="FQY29" s="21"/>
      <c r="FRA29" s="21"/>
      <c r="FRC29" s="21"/>
      <c r="FRE29" s="21"/>
      <c r="FRG29" s="21"/>
      <c r="FRI29" s="21"/>
      <c r="FRK29" s="21"/>
      <c r="FRM29" s="21"/>
      <c r="FRO29" s="21"/>
      <c r="FRQ29" s="21"/>
      <c r="FRS29" s="21"/>
      <c r="FRU29" s="21"/>
      <c r="FRW29" s="21"/>
      <c r="FRY29" s="21"/>
      <c r="FSA29" s="21"/>
      <c r="FSC29" s="21"/>
      <c r="FSE29" s="21"/>
      <c r="FSG29" s="21"/>
      <c r="FSI29" s="21"/>
      <c r="FSK29" s="21"/>
      <c r="FSM29" s="21"/>
      <c r="FSO29" s="21"/>
      <c r="FSQ29" s="21"/>
      <c r="FSS29" s="21"/>
      <c r="FSU29" s="21"/>
      <c r="FSW29" s="21"/>
      <c r="FSY29" s="21"/>
      <c r="FTA29" s="21"/>
      <c r="FTC29" s="21"/>
      <c r="FTE29" s="21"/>
      <c r="FTG29" s="21"/>
      <c r="FTI29" s="21"/>
      <c r="FTK29" s="21"/>
      <c r="FTM29" s="21"/>
      <c r="FTO29" s="21"/>
      <c r="FTQ29" s="21"/>
      <c r="FTS29" s="21"/>
      <c r="FTU29" s="21"/>
      <c r="FTW29" s="21"/>
      <c r="FTY29" s="21"/>
      <c r="FUA29" s="21"/>
      <c r="FUC29" s="21"/>
      <c r="FUE29" s="21"/>
      <c r="FUG29" s="21"/>
      <c r="FUI29" s="21"/>
      <c r="FUK29" s="21"/>
      <c r="FUM29" s="21"/>
      <c r="FUO29" s="21"/>
      <c r="FUQ29" s="21"/>
      <c r="FUS29" s="21"/>
      <c r="FUU29" s="21"/>
      <c r="FUW29" s="21"/>
      <c r="FUY29" s="21"/>
      <c r="FVA29" s="21"/>
      <c r="FVC29" s="21"/>
      <c r="FVE29" s="21"/>
      <c r="FVG29" s="21"/>
      <c r="FVI29" s="21"/>
      <c r="FVK29" s="21"/>
      <c r="FVM29" s="21"/>
      <c r="FVO29" s="21"/>
      <c r="FVQ29" s="21"/>
      <c r="FVS29" s="21"/>
      <c r="FVU29" s="21"/>
      <c r="FVW29" s="21"/>
      <c r="FVY29" s="21"/>
      <c r="FWA29" s="21"/>
      <c r="FWC29" s="21"/>
      <c r="FWE29" s="21"/>
      <c r="FWG29" s="21"/>
      <c r="FWI29" s="21"/>
      <c r="FWK29" s="21"/>
      <c r="FWM29" s="21"/>
      <c r="FWO29" s="21"/>
      <c r="FWQ29" s="21"/>
      <c r="FWS29" s="21"/>
      <c r="FWU29" s="21"/>
      <c r="FWW29" s="21"/>
      <c r="FWY29" s="21"/>
      <c r="FXA29" s="21"/>
      <c r="FXC29" s="21"/>
      <c r="FXE29" s="21"/>
      <c r="FXG29" s="21"/>
      <c r="FXI29" s="21"/>
      <c r="FXK29" s="21"/>
      <c r="FXM29" s="21"/>
      <c r="FXO29" s="21"/>
      <c r="FXQ29" s="21"/>
      <c r="FXS29" s="21"/>
      <c r="FXU29" s="21"/>
      <c r="FXW29" s="21"/>
      <c r="FXY29" s="21"/>
      <c r="FYA29" s="21"/>
      <c r="FYC29" s="21"/>
      <c r="FYE29" s="21"/>
      <c r="FYG29" s="21"/>
      <c r="FYI29" s="21"/>
      <c r="FYK29" s="21"/>
      <c r="FYM29" s="21"/>
      <c r="FYO29" s="21"/>
      <c r="FYQ29" s="21"/>
      <c r="FYS29" s="21"/>
      <c r="FYU29" s="21"/>
      <c r="FYW29" s="21"/>
      <c r="FYY29" s="21"/>
      <c r="FZA29" s="21"/>
      <c r="FZC29" s="21"/>
      <c r="FZE29" s="21"/>
      <c r="FZG29" s="21"/>
      <c r="FZI29" s="21"/>
      <c r="FZK29" s="21"/>
      <c r="FZM29" s="21"/>
      <c r="FZO29" s="21"/>
      <c r="FZQ29" s="21"/>
      <c r="FZS29" s="21"/>
      <c r="FZU29" s="21"/>
      <c r="FZW29" s="21"/>
      <c r="FZY29" s="21"/>
      <c r="GAA29" s="21"/>
      <c r="GAC29" s="21"/>
      <c r="GAE29" s="21"/>
      <c r="GAG29" s="21"/>
      <c r="GAI29" s="21"/>
      <c r="GAK29" s="21"/>
      <c r="GAM29" s="21"/>
      <c r="GAO29" s="21"/>
      <c r="GAQ29" s="21"/>
      <c r="GAS29" s="21"/>
      <c r="GAU29" s="21"/>
      <c r="GAW29" s="21"/>
      <c r="GAY29" s="21"/>
      <c r="GBA29" s="21"/>
      <c r="GBC29" s="21"/>
      <c r="GBE29" s="21"/>
      <c r="GBG29" s="21"/>
      <c r="GBI29" s="21"/>
      <c r="GBK29" s="21"/>
      <c r="GBM29" s="21"/>
      <c r="GBO29" s="21"/>
      <c r="GBQ29" s="21"/>
      <c r="GBS29" s="21"/>
      <c r="GBU29" s="21"/>
      <c r="GBW29" s="21"/>
      <c r="GBY29" s="21"/>
      <c r="GCA29" s="21"/>
      <c r="GCC29" s="21"/>
      <c r="GCE29" s="21"/>
      <c r="GCG29" s="21"/>
      <c r="GCI29" s="21"/>
      <c r="GCK29" s="21"/>
      <c r="GCM29" s="21"/>
      <c r="GCO29" s="21"/>
      <c r="GCQ29" s="21"/>
      <c r="GCS29" s="21"/>
      <c r="GCU29" s="21"/>
      <c r="GCW29" s="21"/>
      <c r="GCY29" s="21"/>
      <c r="GDA29" s="21"/>
      <c r="GDC29" s="21"/>
      <c r="GDE29" s="21"/>
      <c r="GDG29" s="21"/>
      <c r="GDI29" s="21"/>
      <c r="GDK29" s="21"/>
      <c r="GDM29" s="21"/>
      <c r="GDO29" s="21"/>
      <c r="GDQ29" s="21"/>
      <c r="GDS29" s="21"/>
      <c r="GDU29" s="21"/>
      <c r="GDW29" s="21"/>
      <c r="GDY29" s="21"/>
      <c r="GEA29" s="21"/>
      <c r="GEC29" s="21"/>
      <c r="GEE29" s="21"/>
      <c r="GEG29" s="21"/>
      <c r="GEI29" s="21"/>
      <c r="GEK29" s="21"/>
      <c r="GEM29" s="21"/>
      <c r="GEO29" s="21"/>
      <c r="GEQ29" s="21"/>
      <c r="GES29" s="21"/>
      <c r="GEU29" s="21"/>
      <c r="GEW29" s="21"/>
      <c r="GEY29" s="21"/>
      <c r="GFA29" s="21"/>
      <c r="GFC29" s="21"/>
      <c r="GFE29" s="21"/>
      <c r="GFG29" s="21"/>
      <c r="GFI29" s="21"/>
      <c r="GFK29" s="21"/>
      <c r="GFM29" s="21"/>
      <c r="GFO29" s="21"/>
      <c r="GFQ29" s="21"/>
      <c r="GFS29" s="21"/>
      <c r="GFU29" s="21"/>
      <c r="GFW29" s="21"/>
      <c r="GFY29" s="21"/>
      <c r="GGA29" s="21"/>
      <c r="GGC29" s="21"/>
      <c r="GGE29" s="21"/>
      <c r="GGG29" s="21"/>
      <c r="GGI29" s="21"/>
      <c r="GGK29" s="21"/>
      <c r="GGM29" s="21"/>
      <c r="GGO29" s="21"/>
      <c r="GGQ29" s="21"/>
      <c r="GGS29" s="21"/>
      <c r="GGU29" s="21"/>
      <c r="GGW29" s="21"/>
      <c r="GGY29" s="21"/>
      <c r="GHA29" s="21"/>
      <c r="GHC29" s="21"/>
      <c r="GHE29" s="21"/>
      <c r="GHG29" s="21"/>
      <c r="GHI29" s="21"/>
      <c r="GHK29" s="21"/>
      <c r="GHM29" s="21"/>
      <c r="GHO29" s="21"/>
      <c r="GHQ29" s="21"/>
      <c r="GHS29" s="21"/>
      <c r="GHU29" s="21"/>
      <c r="GHW29" s="21"/>
      <c r="GHY29" s="21"/>
      <c r="GIA29" s="21"/>
      <c r="GIC29" s="21"/>
      <c r="GIE29" s="21"/>
      <c r="GIG29" s="21"/>
      <c r="GII29" s="21"/>
      <c r="GIK29" s="21"/>
      <c r="GIM29" s="21"/>
      <c r="GIO29" s="21"/>
      <c r="GIQ29" s="21"/>
      <c r="GIS29" s="21"/>
      <c r="GIU29" s="21"/>
      <c r="GIW29" s="21"/>
      <c r="GIY29" s="21"/>
      <c r="GJA29" s="21"/>
      <c r="GJC29" s="21"/>
      <c r="GJE29" s="21"/>
      <c r="GJG29" s="21"/>
      <c r="GJI29" s="21"/>
      <c r="GJK29" s="21"/>
      <c r="GJM29" s="21"/>
      <c r="GJO29" s="21"/>
      <c r="GJQ29" s="21"/>
      <c r="GJS29" s="21"/>
      <c r="GJU29" s="21"/>
      <c r="GJW29" s="21"/>
      <c r="GJY29" s="21"/>
      <c r="GKA29" s="21"/>
      <c r="GKC29" s="21"/>
      <c r="GKE29" s="21"/>
      <c r="GKG29" s="21"/>
      <c r="GKI29" s="21"/>
      <c r="GKK29" s="21"/>
      <c r="GKM29" s="21"/>
      <c r="GKO29" s="21"/>
      <c r="GKQ29" s="21"/>
      <c r="GKS29" s="21"/>
      <c r="GKU29" s="21"/>
      <c r="GKW29" s="21"/>
      <c r="GKY29" s="21"/>
      <c r="GLA29" s="21"/>
      <c r="GLC29" s="21"/>
      <c r="GLE29" s="21"/>
      <c r="GLG29" s="21"/>
      <c r="GLI29" s="21"/>
      <c r="GLK29" s="21"/>
      <c r="GLM29" s="21"/>
      <c r="GLO29" s="21"/>
      <c r="GLQ29" s="21"/>
      <c r="GLS29" s="21"/>
      <c r="GLU29" s="21"/>
      <c r="GLW29" s="21"/>
      <c r="GLY29" s="21"/>
      <c r="GMA29" s="21"/>
      <c r="GMC29" s="21"/>
      <c r="GME29" s="21"/>
      <c r="GMG29" s="21"/>
      <c r="GMI29" s="21"/>
      <c r="GMK29" s="21"/>
      <c r="GMM29" s="21"/>
      <c r="GMO29" s="21"/>
      <c r="GMQ29" s="21"/>
      <c r="GMS29" s="21"/>
      <c r="GMU29" s="21"/>
      <c r="GMW29" s="21"/>
      <c r="GMY29" s="21"/>
      <c r="GNA29" s="21"/>
      <c r="GNC29" s="21"/>
      <c r="GNE29" s="21"/>
      <c r="GNG29" s="21"/>
      <c r="GNI29" s="21"/>
      <c r="GNK29" s="21"/>
      <c r="GNM29" s="21"/>
      <c r="GNO29" s="21"/>
      <c r="GNQ29" s="21"/>
      <c r="GNS29" s="21"/>
      <c r="GNU29" s="21"/>
      <c r="GNW29" s="21"/>
      <c r="GNY29" s="21"/>
      <c r="GOA29" s="21"/>
      <c r="GOC29" s="21"/>
      <c r="GOE29" s="21"/>
      <c r="GOG29" s="21"/>
      <c r="GOI29" s="21"/>
      <c r="GOK29" s="21"/>
      <c r="GOM29" s="21"/>
      <c r="GOO29" s="21"/>
      <c r="GOQ29" s="21"/>
      <c r="GOS29" s="21"/>
      <c r="GOU29" s="21"/>
      <c r="GOW29" s="21"/>
      <c r="GOY29" s="21"/>
      <c r="GPA29" s="21"/>
      <c r="GPC29" s="21"/>
      <c r="GPE29" s="21"/>
      <c r="GPG29" s="21"/>
      <c r="GPI29" s="21"/>
      <c r="GPK29" s="21"/>
      <c r="GPM29" s="21"/>
      <c r="GPO29" s="21"/>
      <c r="GPQ29" s="21"/>
      <c r="GPS29" s="21"/>
      <c r="GPU29" s="21"/>
      <c r="GPW29" s="21"/>
      <c r="GPY29" s="21"/>
      <c r="GQA29" s="21"/>
      <c r="GQC29" s="21"/>
      <c r="GQE29" s="21"/>
      <c r="GQG29" s="21"/>
      <c r="GQI29" s="21"/>
      <c r="GQK29" s="21"/>
      <c r="GQM29" s="21"/>
      <c r="GQO29" s="21"/>
      <c r="GQQ29" s="21"/>
      <c r="GQS29" s="21"/>
      <c r="GQU29" s="21"/>
      <c r="GQW29" s="21"/>
      <c r="GQY29" s="21"/>
      <c r="GRA29" s="21"/>
      <c r="GRC29" s="21"/>
      <c r="GRE29" s="21"/>
      <c r="GRG29" s="21"/>
      <c r="GRI29" s="21"/>
      <c r="GRK29" s="21"/>
      <c r="GRM29" s="21"/>
      <c r="GRO29" s="21"/>
      <c r="GRQ29" s="21"/>
      <c r="GRS29" s="21"/>
      <c r="GRU29" s="21"/>
      <c r="GRW29" s="21"/>
      <c r="GRY29" s="21"/>
      <c r="GSA29" s="21"/>
      <c r="GSC29" s="21"/>
      <c r="GSE29" s="21"/>
      <c r="GSG29" s="21"/>
      <c r="GSI29" s="21"/>
      <c r="GSK29" s="21"/>
      <c r="GSM29" s="21"/>
      <c r="GSO29" s="21"/>
      <c r="GSQ29" s="21"/>
      <c r="GSS29" s="21"/>
      <c r="GSU29" s="21"/>
      <c r="GSW29" s="21"/>
      <c r="GSY29" s="21"/>
      <c r="GTA29" s="21"/>
      <c r="GTC29" s="21"/>
      <c r="GTE29" s="21"/>
      <c r="GTG29" s="21"/>
      <c r="GTI29" s="21"/>
      <c r="GTK29" s="21"/>
      <c r="GTM29" s="21"/>
      <c r="GTO29" s="21"/>
      <c r="GTQ29" s="21"/>
      <c r="GTS29" s="21"/>
      <c r="GTU29" s="21"/>
      <c r="GTW29" s="21"/>
      <c r="GTY29" s="21"/>
      <c r="GUA29" s="21"/>
      <c r="GUC29" s="21"/>
      <c r="GUE29" s="21"/>
      <c r="GUG29" s="21"/>
      <c r="GUI29" s="21"/>
      <c r="GUK29" s="21"/>
      <c r="GUM29" s="21"/>
      <c r="GUO29" s="21"/>
      <c r="GUQ29" s="21"/>
      <c r="GUS29" s="21"/>
      <c r="GUU29" s="21"/>
      <c r="GUW29" s="21"/>
      <c r="GUY29" s="21"/>
      <c r="GVA29" s="21"/>
      <c r="GVC29" s="21"/>
      <c r="GVE29" s="21"/>
      <c r="GVG29" s="21"/>
      <c r="GVI29" s="21"/>
      <c r="GVK29" s="21"/>
      <c r="GVM29" s="21"/>
      <c r="GVO29" s="21"/>
      <c r="GVQ29" s="21"/>
      <c r="GVS29" s="21"/>
      <c r="GVU29" s="21"/>
      <c r="GVW29" s="21"/>
      <c r="GVY29" s="21"/>
      <c r="GWA29" s="21"/>
      <c r="GWC29" s="21"/>
      <c r="GWE29" s="21"/>
      <c r="GWG29" s="21"/>
      <c r="GWI29" s="21"/>
      <c r="GWK29" s="21"/>
      <c r="GWM29" s="21"/>
      <c r="GWO29" s="21"/>
      <c r="GWQ29" s="21"/>
      <c r="GWS29" s="21"/>
      <c r="GWU29" s="21"/>
      <c r="GWW29" s="21"/>
      <c r="GWY29" s="21"/>
      <c r="GXA29" s="21"/>
      <c r="GXC29" s="21"/>
      <c r="GXE29" s="21"/>
      <c r="GXG29" s="21"/>
      <c r="GXI29" s="21"/>
      <c r="GXK29" s="21"/>
      <c r="GXM29" s="21"/>
      <c r="GXO29" s="21"/>
      <c r="GXQ29" s="21"/>
      <c r="GXS29" s="21"/>
      <c r="GXU29" s="21"/>
      <c r="GXW29" s="21"/>
      <c r="GXY29" s="21"/>
      <c r="GYA29" s="21"/>
      <c r="GYC29" s="21"/>
      <c r="GYE29" s="21"/>
      <c r="GYG29" s="21"/>
      <c r="GYI29" s="21"/>
      <c r="GYK29" s="21"/>
      <c r="GYM29" s="21"/>
      <c r="GYO29" s="21"/>
      <c r="GYQ29" s="21"/>
      <c r="GYS29" s="21"/>
      <c r="GYU29" s="21"/>
      <c r="GYW29" s="21"/>
      <c r="GYY29" s="21"/>
      <c r="GZA29" s="21"/>
      <c r="GZC29" s="21"/>
      <c r="GZE29" s="21"/>
      <c r="GZG29" s="21"/>
      <c r="GZI29" s="21"/>
      <c r="GZK29" s="21"/>
      <c r="GZM29" s="21"/>
      <c r="GZO29" s="21"/>
      <c r="GZQ29" s="21"/>
      <c r="GZS29" s="21"/>
      <c r="GZU29" s="21"/>
      <c r="GZW29" s="21"/>
      <c r="GZY29" s="21"/>
      <c r="HAA29" s="21"/>
      <c r="HAC29" s="21"/>
      <c r="HAE29" s="21"/>
      <c r="HAG29" s="21"/>
      <c r="HAI29" s="21"/>
      <c r="HAK29" s="21"/>
      <c r="HAM29" s="21"/>
      <c r="HAO29" s="21"/>
      <c r="HAQ29" s="21"/>
      <c r="HAS29" s="21"/>
      <c r="HAU29" s="21"/>
      <c r="HAW29" s="21"/>
      <c r="HAY29" s="21"/>
      <c r="HBA29" s="21"/>
      <c r="HBC29" s="21"/>
      <c r="HBE29" s="21"/>
      <c r="HBG29" s="21"/>
      <c r="HBI29" s="21"/>
      <c r="HBK29" s="21"/>
      <c r="HBM29" s="21"/>
      <c r="HBO29" s="21"/>
      <c r="HBQ29" s="21"/>
      <c r="HBS29" s="21"/>
      <c r="HBU29" s="21"/>
      <c r="HBW29" s="21"/>
      <c r="HBY29" s="21"/>
      <c r="HCA29" s="21"/>
      <c r="HCC29" s="21"/>
      <c r="HCE29" s="21"/>
      <c r="HCG29" s="21"/>
      <c r="HCI29" s="21"/>
      <c r="HCK29" s="21"/>
      <c r="HCM29" s="21"/>
      <c r="HCO29" s="21"/>
      <c r="HCQ29" s="21"/>
      <c r="HCS29" s="21"/>
      <c r="HCU29" s="21"/>
      <c r="HCW29" s="21"/>
      <c r="HCY29" s="21"/>
      <c r="HDA29" s="21"/>
      <c r="HDC29" s="21"/>
      <c r="HDE29" s="21"/>
      <c r="HDG29" s="21"/>
      <c r="HDI29" s="21"/>
      <c r="HDK29" s="21"/>
      <c r="HDM29" s="21"/>
      <c r="HDO29" s="21"/>
      <c r="HDQ29" s="21"/>
      <c r="HDS29" s="21"/>
      <c r="HDU29" s="21"/>
      <c r="HDW29" s="21"/>
      <c r="HDY29" s="21"/>
      <c r="HEA29" s="21"/>
      <c r="HEC29" s="21"/>
      <c r="HEE29" s="21"/>
      <c r="HEG29" s="21"/>
      <c r="HEI29" s="21"/>
      <c r="HEK29" s="21"/>
      <c r="HEM29" s="21"/>
      <c r="HEO29" s="21"/>
      <c r="HEQ29" s="21"/>
      <c r="HES29" s="21"/>
      <c r="HEU29" s="21"/>
      <c r="HEW29" s="21"/>
      <c r="HEY29" s="21"/>
      <c r="HFA29" s="21"/>
      <c r="HFC29" s="21"/>
      <c r="HFE29" s="21"/>
      <c r="HFG29" s="21"/>
      <c r="HFI29" s="21"/>
      <c r="HFK29" s="21"/>
      <c r="HFM29" s="21"/>
      <c r="HFO29" s="21"/>
      <c r="HFQ29" s="21"/>
      <c r="HFS29" s="21"/>
      <c r="HFU29" s="21"/>
      <c r="HFW29" s="21"/>
      <c r="HFY29" s="21"/>
      <c r="HGA29" s="21"/>
      <c r="HGC29" s="21"/>
      <c r="HGE29" s="21"/>
      <c r="HGG29" s="21"/>
      <c r="HGI29" s="21"/>
      <c r="HGK29" s="21"/>
      <c r="HGM29" s="21"/>
      <c r="HGO29" s="21"/>
      <c r="HGQ29" s="21"/>
      <c r="HGS29" s="21"/>
      <c r="HGU29" s="21"/>
      <c r="HGW29" s="21"/>
      <c r="HGY29" s="21"/>
      <c r="HHA29" s="21"/>
      <c r="HHC29" s="21"/>
      <c r="HHE29" s="21"/>
      <c r="HHG29" s="21"/>
      <c r="HHI29" s="21"/>
      <c r="HHK29" s="21"/>
      <c r="HHM29" s="21"/>
      <c r="HHO29" s="21"/>
      <c r="HHQ29" s="21"/>
      <c r="HHS29" s="21"/>
      <c r="HHU29" s="21"/>
      <c r="HHW29" s="21"/>
      <c r="HHY29" s="21"/>
      <c r="HIA29" s="21"/>
      <c r="HIC29" s="21"/>
      <c r="HIE29" s="21"/>
      <c r="HIG29" s="21"/>
      <c r="HII29" s="21"/>
      <c r="HIK29" s="21"/>
      <c r="HIM29" s="21"/>
      <c r="HIO29" s="21"/>
      <c r="HIQ29" s="21"/>
      <c r="HIS29" s="21"/>
      <c r="HIU29" s="21"/>
      <c r="HIW29" s="21"/>
      <c r="HIY29" s="21"/>
      <c r="HJA29" s="21"/>
      <c r="HJC29" s="21"/>
      <c r="HJE29" s="21"/>
      <c r="HJG29" s="21"/>
      <c r="HJI29" s="21"/>
      <c r="HJK29" s="21"/>
      <c r="HJM29" s="21"/>
      <c r="HJO29" s="21"/>
      <c r="HJQ29" s="21"/>
      <c r="HJS29" s="21"/>
      <c r="HJU29" s="21"/>
      <c r="HJW29" s="21"/>
      <c r="HJY29" s="21"/>
      <c r="HKA29" s="21"/>
      <c r="HKC29" s="21"/>
      <c r="HKE29" s="21"/>
      <c r="HKG29" s="21"/>
      <c r="HKI29" s="21"/>
      <c r="HKK29" s="21"/>
      <c r="HKM29" s="21"/>
      <c r="HKO29" s="21"/>
      <c r="HKQ29" s="21"/>
      <c r="HKS29" s="21"/>
      <c r="HKU29" s="21"/>
      <c r="HKW29" s="21"/>
      <c r="HKY29" s="21"/>
      <c r="HLA29" s="21"/>
      <c r="HLC29" s="21"/>
      <c r="HLE29" s="21"/>
      <c r="HLG29" s="21"/>
      <c r="HLI29" s="21"/>
      <c r="HLK29" s="21"/>
      <c r="HLM29" s="21"/>
      <c r="HLO29" s="21"/>
      <c r="HLQ29" s="21"/>
      <c r="HLS29" s="21"/>
      <c r="HLU29" s="21"/>
      <c r="HLW29" s="21"/>
      <c r="HLY29" s="21"/>
      <c r="HMA29" s="21"/>
      <c r="HMC29" s="21"/>
      <c r="HME29" s="21"/>
      <c r="HMG29" s="21"/>
      <c r="HMI29" s="21"/>
      <c r="HMK29" s="21"/>
      <c r="HMM29" s="21"/>
      <c r="HMO29" s="21"/>
      <c r="HMQ29" s="21"/>
      <c r="HMS29" s="21"/>
      <c r="HMU29" s="21"/>
      <c r="HMW29" s="21"/>
      <c r="HMY29" s="21"/>
      <c r="HNA29" s="21"/>
      <c r="HNC29" s="21"/>
      <c r="HNE29" s="21"/>
      <c r="HNG29" s="21"/>
      <c r="HNI29" s="21"/>
      <c r="HNK29" s="21"/>
      <c r="HNM29" s="21"/>
      <c r="HNO29" s="21"/>
      <c r="HNQ29" s="21"/>
      <c r="HNS29" s="21"/>
      <c r="HNU29" s="21"/>
      <c r="HNW29" s="21"/>
      <c r="HNY29" s="21"/>
      <c r="HOA29" s="21"/>
      <c r="HOC29" s="21"/>
      <c r="HOE29" s="21"/>
      <c r="HOG29" s="21"/>
      <c r="HOI29" s="21"/>
      <c r="HOK29" s="21"/>
      <c r="HOM29" s="21"/>
      <c r="HOO29" s="21"/>
      <c r="HOQ29" s="21"/>
      <c r="HOS29" s="21"/>
      <c r="HOU29" s="21"/>
      <c r="HOW29" s="21"/>
      <c r="HOY29" s="21"/>
      <c r="HPA29" s="21"/>
      <c r="HPC29" s="21"/>
      <c r="HPE29" s="21"/>
      <c r="HPG29" s="21"/>
      <c r="HPI29" s="21"/>
      <c r="HPK29" s="21"/>
      <c r="HPM29" s="21"/>
      <c r="HPO29" s="21"/>
      <c r="HPQ29" s="21"/>
      <c r="HPS29" s="21"/>
      <c r="HPU29" s="21"/>
      <c r="HPW29" s="21"/>
      <c r="HPY29" s="21"/>
      <c r="HQA29" s="21"/>
      <c r="HQC29" s="21"/>
      <c r="HQE29" s="21"/>
      <c r="HQG29" s="21"/>
      <c r="HQI29" s="21"/>
      <c r="HQK29" s="21"/>
      <c r="HQM29" s="21"/>
      <c r="HQO29" s="21"/>
      <c r="HQQ29" s="21"/>
      <c r="HQS29" s="21"/>
      <c r="HQU29" s="21"/>
      <c r="HQW29" s="21"/>
      <c r="HQY29" s="21"/>
      <c r="HRA29" s="21"/>
      <c r="HRC29" s="21"/>
      <c r="HRE29" s="21"/>
      <c r="HRG29" s="21"/>
      <c r="HRI29" s="21"/>
      <c r="HRK29" s="21"/>
      <c r="HRM29" s="21"/>
      <c r="HRO29" s="21"/>
      <c r="HRQ29" s="21"/>
      <c r="HRS29" s="21"/>
      <c r="HRU29" s="21"/>
      <c r="HRW29" s="21"/>
      <c r="HRY29" s="21"/>
      <c r="HSA29" s="21"/>
      <c r="HSC29" s="21"/>
      <c r="HSE29" s="21"/>
      <c r="HSG29" s="21"/>
      <c r="HSI29" s="21"/>
      <c r="HSK29" s="21"/>
      <c r="HSM29" s="21"/>
      <c r="HSO29" s="21"/>
      <c r="HSQ29" s="21"/>
      <c r="HSS29" s="21"/>
      <c r="HSU29" s="21"/>
      <c r="HSW29" s="21"/>
      <c r="HSY29" s="21"/>
      <c r="HTA29" s="21"/>
      <c r="HTC29" s="21"/>
      <c r="HTE29" s="21"/>
      <c r="HTG29" s="21"/>
      <c r="HTI29" s="21"/>
      <c r="HTK29" s="21"/>
      <c r="HTM29" s="21"/>
      <c r="HTO29" s="21"/>
      <c r="HTQ29" s="21"/>
      <c r="HTS29" s="21"/>
      <c r="HTU29" s="21"/>
      <c r="HTW29" s="21"/>
      <c r="HTY29" s="21"/>
      <c r="HUA29" s="21"/>
      <c r="HUC29" s="21"/>
      <c r="HUE29" s="21"/>
      <c r="HUG29" s="21"/>
      <c r="HUI29" s="21"/>
      <c r="HUK29" s="21"/>
      <c r="HUM29" s="21"/>
      <c r="HUO29" s="21"/>
      <c r="HUQ29" s="21"/>
      <c r="HUS29" s="21"/>
      <c r="HUU29" s="21"/>
      <c r="HUW29" s="21"/>
      <c r="HUY29" s="21"/>
      <c r="HVA29" s="21"/>
      <c r="HVC29" s="21"/>
      <c r="HVE29" s="21"/>
      <c r="HVG29" s="21"/>
      <c r="HVI29" s="21"/>
      <c r="HVK29" s="21"/>
      <c r="HVM29" s="21"/>
      <c r="HVO29" s="21"/>
      <c r="HVQ29" s="21"/>
      <c r="HVS29" s="21"/>
      <c r="HVU29" s="21"/>
      <c r="HVW29" s="21"/>
      <c r="HVY29" s="21"/>
      <c r="HWA29" s="21"/>
      <c r="HWC29" s="21"/>
      <c r="HWE29" s="21"/>
      <c r="HWG29" s="21"/>
      <c r="HWI29" s="21"/>
      <c r="HWK29" s="21"/>
      <c r="HWM29" s="21"/>
      <c r="HWO29" s="21"/>
      <c r="HWQ29" s="21"/>
      <c r="HWS29" s="21"/>
      <c r="HWU29" s="21"/>
      <c r="HWW29" s="21"/>
      <c r="HWY29" s="21"/>
      <c r="HXA29" s="21"/>
      <c r="HXC29" s="21"/>
      <c r="HXE29" s="21"/>
      <c r="HXG29" s="21"/>
      <c r="HXI29" s="21"/>
      <c r="HXK29" s="21"/>
      <c r="HXM29" s="21"/>
      <c r="HXO29" s="21"/>
      <c r="HXQ29" s="21"/>
      <c r="HXS29" s="21"/>
      <c r="HXU29" s="21"/>
      <c r="HXW29" s="21"/>
      <c r="HXY29" s="21"/>
      <c r="HYA29" s="21"/>
      <c r="HYC29" s="21"/>
      <c r="HYE29" s="21"/>
      <c r="HYG29" s="21"/>
      <c r="HYI29" s="21"/>
      <c r="HYK29" s="21"/>
      <c r="HYM29" s="21"/>
      <c r="HYO29" s="21"/>
      <c r="HYQ29" s="21"/>
      <c r="HYS29" s="21"/>
      <c r="HYU29" s="21"/>
      <c r="HYW29" s="21"/>
      <c r="HYY29" s="21"/>
      <c r="HZA29" s="21"/>
      <c r="HZC29" s="21"/>
      <c r="HZE29" s="21"/>
      <c r="HZG29" s="21"/>
      <c r="HZI29" s="21"/>
      <c r="HZK29" s="21"/>
      <c r="HZM29" s="21"/>
      <c r="HZO29" s="21"/>
      <c r="HZQ29" s="21"/>
      <c r="HZS29" s="21"/>
      <c r="HZU29" s="21"/>
      <c r="HZW29" s="21"/>
      <c r="HZY29" s="21"/>
      <c r="IAA29" s="21"/>
      <c r="IAC29" s="21"/>
      <c r="IAE29" s="21"/>
      <c r="IAG29" s="21"/>
      <c r="IAI29" s="21"/>
      <c r="IAK29" s="21"/>
      <c r="IAM29" s="21"/>
      <c r="IAO29" s="21"/>
      <c r="IAQ29" s="21"/>
      <c r="IAS29" s="21"/>
      <c r="IAU29" s="21"/>
      <c r="IAW29" s="21"/>
      <c r="IAY29" s="21"/>
      <c r="IBA29" s="21"/>
      <c r="IBC29" s="21"/>
      <c r="IBE29" s="21"/>
      <c r="IBG29" s="21"/>
      <c r="IBI29" s="21"/>
      <c r="IBK29" s="21"/>
      <c r="IBM29" s="21"/>
      <c r="IBO29" s="21"/>
      <c r="IBQ29" s="21"/>
      <c r="IBS29" s="21"/>
      <c r="IBU29" s="21"/>
      <c r="IBW29" s="21"/>
      <c r="IBY29" s="21"/>
      <c r="ICA29" s="21"/>
      <c r="ICC29" s="21"/>
      <c r="ICE29" s="21"/>
      <c r="ICG29" s="21"/>
      <c r="ICI29" s="21"/>
      <c r="ICK29" s="21"/>
      <c r="ICM29" s="21"/>
      <c r="ICO29" s="21"/>
      <c r="ICQ29" s="21"/>
      <c r="ICS29" s="21"/>
      <c r="ICU29" s="21"/>
      <c r="ICW29" s="21"/>
      <c r="ICY29" s="21"/>
      <c r="IDA29" s="21"/>
      <c r="IDC29" s="21"/>
      <c r="IDE29" s="21"/>
      <c r="IDG29" s="21"/>
      <c r="IDI29" s="21"/>
      <c r="IDK29" s="21"/>
      <c r="IDM29" s="21"/>
      <c r="IDO29" s="21"/>
      <c r="IDQ29" s="21"/>
      <c r="IDS29" s="21"/>
      <c r="IDU29" s="21"/>
      <c r="IDW29" s="21"/>
      <c r="IDY29" s="21"/>
      <c r="IEA29" s="21"/>
      <c r="IEC29" s="21"/>
      <c r="IEE29" s="21"/>
      <c r="IEG29" s="21"/>
      <c r="IEI29" s="21"/>
      <c r="IEK29" s="21"/>
      <c r="IEM29" s="21"/>
      <c r="IEO29" s="21"/>
      <c r="IEQ29" s="21"/>
      <c r="IES29" s="21"/>
      <c r="IEU29" s="21"/>
      <c r="IEW29" s="21"/>
      <c r="IEY29" s="21"/>
      <c r="IFA29" s="21"/>
      <c r="IFC29" s="21"/>
      <c r="IFE29" s="21"/>
      <c r="IFG29" s="21"/>
      <c r="IFI29" s="21"/>
      <c r="IFK29" s="21"/>
      <c r="IFM29" s="21"/>
      <c r="IFO29" s="21"/>
      <c r="IFQ29" s="21"/>
      <c r="IFS29" s="21"/>
      <c r="IFU29" s="21"/>
      <c r="IFW29" s="21"/>
      <c r="IFY29" s="21"/>
      <c r="IGA29" s="21"/>
      <c r="IGC29" s="21"/>
      <c r="IGE29" s="21"/>
      <c r="IGG29" s="21"/>
      <c r="IGI29" s="21"/>
      <c r="IGK29" s="21"/>
      <c r="IGM29" s="21"/>
      <c r="IGO29" s="21"/>
      <c r="IGQ29" s="21"/>
      <c r="IGS29" s="21"/>
      <c r="IGU29" s="21"/>
      <c r="IGW29" s="21"/>
      <c r="IGY29" s="21"/>
      <c r="IHA29" s="21"/>
      <c r="IHC29" s="21"/>
      <c r="IHE29" s="21"/>
      <c r="IHG29" s="21"/>
      <c r="IHI29" s="21"/>
      <c r="IHK29" s="21"/>
      <c r="IHM29" s="21"/>
      <c r="IHO29" s="21"/>
      <c r="IHQ29" s="21"/>
      <c r="IHS29" s="21"/>
      <c r="IHU29" s="21"/>
      <c r="IHW29" s="21"/>
      <c r="IHY29" s="21"/>
      <c r="IIA29" s="21"/>
      <c r="IIC29" s="21"/>
      <c r="IIE29" s="21"/>
      <c r="IIG29" s="21"/>
      <c r="III29" s="21"/>
      <c r="IIK29" s="21"/>
      <c r="IIM29" s="21"/>
      <c r="IIO29" s="21"/>
      <c r="IIQ29" s="21"/>
      <c r="IIS29" s="21"/>
      <c r="IIU29" s="21"/>
      <c r="IIW29" s="21"/>
      <c r="IIY29" s="21"/>
      <c r="IJA29" s="21"/>
      <c r="IJC29" s="21"/>
      <c r="IJE29" s="21"/>
      <c r="IJG29" s="21"/>
      <c r="IJI29" s="21"/>
      <c r="IJK29" s="21"/>
      <c r="IJM29" s="21"/>
      <c r="IJO29" s="21"/>
      <c r="IJQ29" s="21"/>
      <c r="IJS29" s="21"/>
      <c r="IJU29" s="21"/>
      <c r="IJW29" s="21"/>
      <c r="IJY29" s="21"/>
      <c r="IKA29" s="21"/>
      <c r="IKC29" s="21"/>
      <c r="IKE29" s="21"/>
      <c r="IKG29" s="21"/>
      <c r="IKI29" s="21"/>
      <c r="IKK29" s="21"/>
      <c r="IKM29" s="21"/>
      <c r="IKO29" s="21"/>
      <c r="IKQ29" s="21"/>
      <c r="IKS29" s="21"/>
      <c r="IKU29" s="21"/>
      <c r="IKW29" s="21"/>
      <c r="IKY29" s="21"/>
      <c r="ILA29" s="21"/>
      <c r="ILC29" s="21"/>
      <c r="ILE29" s="21"/>
      <c r="ILG29" s="21"/>
      <c r="ILI29" s="21"/>
      <c r="ILK29" s="21"/>
      <c r="ILM29" s="21"/>
      <c r="ILO29" s="21"/>
      <c r="ILQ29" s="21"/>
      <c r="ILS29" s="21"/>
      <c r="ILU29" s="21"/>
      <c r="ILW29" s="21"/>
      <c r="ILY29" s="21"/>
      <c r="IMA29" s="21"/>
      <c r="IMC29" s="21"/>
      <c r="IME29" s="21"/>
      <c r="IMG29" s="21"/>
      <c r="IMI29" s="21"/>
      <c r="IMK29" s="21"/>
      <c r="IMM29" s="21"/>
      <c r="IMO29" s="21"/>
      <c r="IMQ29" s="21"/>
      <c r="IMS29" s="21"/>
      <c r="IMU29" s="21"/>
      <c r="IMW29" s="21"/>
      <c r="IMY29" s="21"/>
      <c r="INA29" s="21"/>
      <c r="INC29" s="21"/>
      <c r="INE29" s="21"/>
      <c r="ING29" s="21"/>
      <c r="INI29" s="21"/>
      <c r="INK29" s="21"/>
      <c r="INM29" s="21"/>
      <c r="INO29" s="21"/>
      <c r="INQ29" s="21"/>
      <c r="INS29" s="21"/>
      <c r="INU29" s="21"/>
      <c r="INW29" s="21"/>
      <c r="INY29" s="21"/>
      <c r="IOA29" s="21"/>
      <c r="IOC29" s="21"/>
      <c r="IOE29" s="21"/>
      <c r="IOG29" s="21"/>
      <c r="IOI29" s="21"/>
      <c r="IOK29" s="21"/>
      <c r="IOM29" s="21"/>
      <c r="IOO29" s="21"/>
      <c r="IOQ29" s="21"/>
      <c r="IOS29" s="21"/>
      <c r="IOU29" s="21"/>
      <c r="IOW29" s="21"/>
      <c r="IOY29" s="21"/>
      <c r="IPA29" s="21"/>
      <c r="IPC29" s="21"/>
      <c r="IPE29" s="21"/>
      <c r="IPG29" s="21"/>
      <c r="IPI29" s="21"/>
      <c r="IPK29" s="21"/>
      <c r="IPM29" s="21"/>
      <c r="IPO29" s="21"/>
      <c r="IPQ29" s="21"/>
      <c r="IPS29" s="21"/>
      <c r="IPU29" s="21"/>
      <c r="IPW29" s="21"/>
      <c r="IPY29" s="21"/>
      <c r="IQA29" s="21"/>
      <c r="IQC29" s="21"/>
      <c r="IQE29" s="21"/>
      <c r="IQG29" s="21"/>
      <c r="IQI29" s="21"/>
      <c r="IQK29" s="21"/>
      <c r="IQM29" s="21"/>
      <c r="IQO29" s="21"/>
      <c r="IQQ29" s="21"/>
      <c r="IQS29" s="21"/>
      <c r="IQU29" s="21"/>
      <c r="IQW29" s="21"/>
      <c r="IQY29" s="21"/>
      <c r="IRA29" s="21"/>
      <c r="IRC29" s="21"/>
      <c r="IRE29" s="21"/>
      <c r="IRG29" s="21"/>
      <c r="IRI29" s="21"/>
      <c r="IRK29" s="21"/>
      <c r="IRM29" s="21"/>
      <c r="IRO29" s="21"/>
      <c r="IRQ29" s="21"/>
      <c r="IRS29" s="21"/>
      <c r="IRU29" s="21"/>
      <c r="IRW29" s="21"/>
      <c r="IRY29" s="21"/>
      <c r="ISA29" s="21"/>
      <c r="ISC29" s="21"/>
      <c r="ISE29" s="21"/>
      <c r="ISG29" s="21"/>
      <c r="ISI29" s="21"/>
      <c r="ISK29" s="21"/>
      <c r="ISM29" s="21"/>
      <c r="ISO29" s="21"/>
      <c r="ISQ29" s="21"/>
      <c r="ISS29" s="21"/>
      <c r="ISU29" s="21"/>
      <c r="ISW29" s="21"/>
      <c r="ISY29" s="21"/>
      <c r="ITA29" s="21"/>
      <c r="ITC29" s="21"/>
      <c r="ITE29" s="21"/>
      <c r="ITG29" s="21"/>
      <c r="ITI29" s="21"/>
      <c r="ITK29" s="21"/>
      <c r="ITM29" s="21"/>
      <c r="ITO29" s="21"/>
      <c r="ITQ29" s="21"/>
      <c r="ITS29" s="21"/>
      <c r="ITU29" s="21"/>
      <c r="ITW29" s="21"/>
      <c r="ITY29" s="21"/>
      <c r="IUA29" s="21"/>
      <c r="IUC29" s="21"/>
      <c r="IUE29" s="21"/>
      <c r="IUG29" s="21"/>
      <c r="IUI29" s="21"/>
      <c r="IUK29" s="21"/>
      <c r="IUM29" s="21"/>
      <c r="IUO29" s="21"/>
      <c r="IUQ29" s="21"/>
      <c r="IUS29" s="21"/>
      <c r="IUU29" s="21"/>
      <c r="IUW29" s="21"/>
      <c r="IUY29" s="21"/>
      <c r="IVA29" s="21"/>
      <c r="IVC29" s="21"/>
      <c r="IVE29" s="21"/>
      <c r="IVG29" s="21"/>
      <c r="IVI29" s="21"/>
      <c r="IVK29" s="21"/>
      <c r="IVM29" s="21"/>
      <c r="IVO29" s="21"/>
      <c r="IVQ29" s="21"/>
      <c r="IVS29" s="21"/>
      <c r="IVU29" s="21"/>
      <c r="IVW29" s="21"/>
      <c r="IVY29" s="21"/>
      <c r="IWA29" s="21"/>
      <c r="IWC29" s="21"/>
      <c r="IWE29" s="21"/>
      <c r="IWG29" s="21"/>
      <c r="IWI29" s="21"/>
      <c r="IWK29" s="21"/>
      <c r="IWM29" s="21"/>
      <c r="IWO29" s="21"/>
      <c r="IWQ29" s="21"/>
      <c r="IWS29" s="21"/>
      <c r="IWU29" s="21"/>
      <c r="IWW29" s="21"/>
      <c r="IWY29" s="21"/>
      <c r="IXA29" s="21"/>
      <c r="IXC29" s="21"/>
      <c r="IXE29" s="21"/>
      <c r="IXG29" s="21"/>
      <c r="IXI29" s="21"/>
      <c r="IXK29" s="21"/>
      <c r="IXM29" s="21"/>
      <c r="IXO29" s="21"/>
      <c r="IXQ29" s="21"/>
      <c r="IXS29" s="21"/>
      <c r="IXU29" s="21"/>
      <c r="IXW29" s="21"/>
      <c r="IXY29" s="21"/>
      <c r="IYA29" s="21"/>
      <c r="IYC29" s="21"/>
      <c r="IYE29" s="21"/>
      <c r="IYG29" s="21"/>
      <c r="IYI29" s="21"/>
      <c r="IYK29" s="21"/>
      <c r="IYM29" s="21"/>
      <c r="IYO29" s="21"/>
      <c r="IYQ29" s="21"/>
      <c r="IYS29" s="21"/>
      <c r="IYU29" s="21"/>
      <c r="IYW29" s="21"/>
      <c r="IYY29" s="21"/>
      <c r="IZA29" s="21"/>
      <c r="IZC29" s="21"/>
      <c r="IZE29" s="21"/>
      <c r="IZG29" s="21"/>
      <c r="IZI29" s="21"/>
      <c r="IZK29" s="21"/>
      <c r="IZM29" s="21"/>
      <c r="IZO29" s="21"/>
      <c r="IZQ29" s="21"/>
      <c r="IZS29" s="21"/>
      <c r="IZU29" s="21"/>
      <c r="IZW29" s="21"/>
      <c r="IZY29" s="21"/>
      <c r="JAA29" s="21"/>
      <c r="JAC29" s="21"/>
      <c r="JAE29" s="21"/>
      <c r="JAG29" s="21"/>
      <c r="JAI29" s="21"/>
      <c r="JAK29" s="21"/>
      <c r="JAM29" s="21"/>
      <c r="JAO29" s="21"/>
      <c r="JAQ29" s="21"/>
      <c r="JAS29" s="21"/>
      <c r="JAU29" s="21"/>
      <c r="JAW29" s="21"/>
      <c r="JAY29" s="21"/>
      <c r="JBA29" s="21"/>
      <c r="JBC29" s="21"/>
      <c r="JBE29" s="21"/>
      <c r="JBG29" s="21"/>
      <c r="JBI29" s="21"/>
      <c r="JBK29" s="21"/>
      <c r="JBM29" s="21"/>
      <c r="JBO29" s="21"/>
      <c r="JBQ29" s="21"/>
      <c r="JBS29" s="21"/>
      <c r="JBU29" s="21"/>
      <c r="JBW29" s="21"/>
      <c r="JBY29" s="21"/>
      <c r="JCA29" s="21"/>
      <c r="JCC29" s="21"/>
      <c r="JCE29" s="21"/>
      <c r="JCG29" s="21"/>
      <c r="JCI29" s="21"/>
      <c r="JCK29" s="21"/>
      <c r="JCM29" s="21"/>
      <c r="JCO29" s="21"/>
      <c r="JCQ29" s="21"/>
      <c r="JCS29" s="21"/>
      <c r="JCU29" s="21"/>
      <c r="JCW29" s="21"/>
      <c r="JCY29" s="21"/>
      <c r="JDA29" s="21"/>
      <c r="JDC29" s="21"/>
      <c r="JDE29" s="21"/>
      <c r="JDG29" s="21"/>
      <c r="JDI29" s="21"/>
      <c r="JDK29" s="21"/>
      <c r="JDM29" s="21"/>
      <c r="JDO29" s="21"/>
      <c r="JDQ29" s="21"/>
      <c r="JDS29" s="21"/>
      <c r="JDU29" s="21"/>
      <c r="JDW29" s="21"/>
      <c r="JDY29" s="21"/>
      <c r="JEA29" s="21"/>
      <c r="JEC29" s="21"/>
      <c r="JEE29" s="21"/>
      <c r="JEG29" s="21"/>
      <c r="JEI29" s="21"/>
      <c r="JEK29" s="21"/>
      <c r="JEM29" s="21"/>
      <c r="JEO29" s="21"/>
      <c r="JEQ29" s="21"/>
      <c r="JES29" s="21"/>
      <c r="JEU29" s="21"/>
      <c r="JEW29" s="21"/>
      <c r="JEY29" s="21"/>
      <c r="JFA29" s="21"/>
      <c r="JFC29" s="21"/>
      <c r="JFE29" s="21"/>
      <c r="JFG29" s="21"/>
      <c r="JFI29" s="21"/>
      <c r="JFK29" s="21"/>
      <c r="JFM29" s="21"/>
      <c r="JFO29" s="21"/>
      <c r="JFQ29" s="21"/>
      <c r="JFS29" s="21"/>
      <c r="JFU29" s="21"/>
      <c r="JFW29" s="21"/>
      <c r="JFY29" s="21"/>
      <c r="JGA29" s="21"/>
      <c r="JGC29" s="21"/>
      <c r="JGE29" s="21"/>
      <c r="JGG29" s="21"/>
      <c r="JGI29" s="21"/>
      <c r="JGK29" s="21"/>
      <c r="JGM29" s="21"/>
      <c r="JGO29" s="21"/>
      <c r="JGQ29" s="21"/>
      <c r="JGS29" s="21"/>
      <c r="JGU29" s="21"/>
      <c r="JGW29" s="21"/>
      <c r="JGY29" s="21"/>
      <c r="JHA29" s="21"/>
      <c r="JHC29" s="21"/>
      <c r="JHE29" s="21"/>
      <c r="JHG29" s="21"/>
      <c r="JHI29" s="21"/>
      <c r="JHK29" s="21"/>
      <c r="JHM29" s="21"/>
      <c r="JHO29" s="21"/>
      <c r="JHQ29" s="21"/>
      <c r="JHS29" s="21"/>
      <c r="JHU29" s="21"/>
      <c r="JHW29" s="21"/>
      <c r="JHY29" s="21"/>
      <c r="JIA29" s="21"/>
      <c r="JIC29" s="21"/>
      <c r="JIE29" s="21"/>
      <c r="JIG29" s="21"/>
      <c r="JII29" s="21"/>
      <c r="JIK29" s="21"/>
      <c r="JIM29" s="21"/>
      <c r="JIO29" s="21"/>
      <c r="JIQ29" s="21"/>
      <c r="JIS29" s="21"/>
      <c r="JIU29" s="21"/>
      <c r="JIW29" s="21"/>
      <c r="JIY29" s="21"/>
      <c r="JJA29" s="21"/>
      <c r="JJC29" s="21"/>
      <c r="JJE29" s="21"/>
      <c r="JJG29" s="21"/>
      <c r="JJI29" s="21"/>
      <c r="JJK29" s="21"/>
      <c r="JJM29" s="21"/>
      <c r="JJO29" s="21"/>
      <c r="JJQ29" s="21"/>
      <c r="JJS29" s="21"/>
      <c r="JJU29" s="21"/>
      <c r="JJW29" s="21"/>
      <c r="JJY29" s="21"/>
      <c r="JKA29" s="21"/>
      <c r="JKC29" s="21"/>
      <c r="JKE29" s="21"/>
      <c r="JKG29" s="21"/>
      <c r="JKI29" s="21"/>
      <c r="JKK29" s="21"/>
      <c r="JKM29" s="21"/>
      <c r="JKO29" s="21"/>
      <c r="JKQ29" s="21"/>
      <c r="JKS29" s="21"/>
      <c r="JKU29" s="21"/>
      <c r="JKW29" s="21"/>
      <c r="JKY29" s="21"/>
      <c r="JLA29" s="21"/>
      <c r="JLC29" s="21"/>
      <c r="JLE29" s="21"/>
      <c r="JLG29" s="21"/>
      <c r="JLI29" s="21"/>
      <c r="JLK29" s="21"/>
      <c r="JLM29" s="21"/>
      <c r="JLO29" s="21"/>
      <c r="JLQ29" s="21"/>
      <c r="JLS29" s="21"/>
      <c r="JLU29" s="21"/>
      <c r="JLW29" s="21"/>
      <c r="JLY29" s="21"/>
      <c r="JMA29" s="21"/>
      <c r="JMC29" s="21"/>
      <c r="JME29" s="21"/>
      <c r="JMG29" s="21"/>
      <c r="JMI29" s="21"/>
      <c r="JMK29" s="21"/>
      <c r="JMM29" s="21"/>
      <c r="JMO29" s="21"/>
      <c r="JMQ29" s="21"/>
      <c r="JMS29" s="21"/>
      <c r="JMU29" s="21"/>
      <c r="JMW29" s="21"/>
      <c r="JMY29" s="21"/>
      <c r="JNA29" s="21"/>
      <c r="JNC29" s="21"/>
      <c r="JNE29" s="21"/>
      <c r="JNG29" s="21"/>
      <c r="JNI29" s="21"/>
      <c r="JNK29" s="21"/>
      <c r="JNM29" s="21"/>
      <c r="JNO29" s="21"/>
      <c r="JNQ29" s="21"/>
      <c r="JNS29" s="21"/>
      <c r="JNU29" s="21"/>
      <c r="JNW29" s="21"/>
      <c r="JNY29" s="21"/>
      <c r="JOA29" s="21"/>
      <c r="JOC29" s="21"/>
      <c r="JOE29" s="21"/>
      <c r="JOG29" s="21"/>
      <c r="JOI29" s="21"/>
      <c r="JOK29" s="21"/>
      <c r="JOM29" s="21"/>
      <c r="JOO29" s="21"/>
      <c r="JOQ29" s="21"/>
      <c r="JOS29" s="21"/>
      <c r="JOU29" s="21"/>
      <c r="JOW29" s="21"/>
      <c r="JOY29" s="21"/>
      <c r="JPA29" s="21"/>
      <c r="JPC29" s="21"/>
      <c r="JPE29" s="21"/>
      <c r="JPG29" s="21"/>
      <c r="JPI29" s="21"/>
      <c r="JPK29" s="21"/>
      <c r="JPM29" s="21"/>
      <c r="JPO29" s="21"/>
      <c r="JPQ29" s="21"/>
      <c r="JPS29" s="21"/>
      <c r="JPU29" s="21"/>
      <c r="JPW29" s="21"/>
      <c r="JPY29" s="21"/>
      <c r="JQA29" s="21"/>
      <c r="JQC29" s="21"/>
      <c r="JQE29" s="21"/>
      <c r="JQG29" s="21"/>
      <c r="JQI29" s="21"/>
      <c r="JQK29" s="21"/>
      <c r="JQM29" s="21"/>
      <c r="JQO29" s="21"/>
      <c r="JQQ29" s="21"/>
      <c r="JQS29" s="21"/>
      <c r="JQU29" s="21"/>
      <c r="JQW29" s="21"/>
      <c r="JQY29" s="21"/>
      <c r="JRA29" s="21"/>
      <c r="JRC29" s="21"/>
      <c r="JRE29" s="21"/>
      <c r="JRG29" s="21"/>
      <c r="JRI29" s="21"/>
      <c r="JRK29" s="21"/>
      <c r="JRM29" s="21"/>
      <c r="JRO29" s="21"/>
      <c r="JRQ29" s="21"/>
      <c r="JRS29" s="21"/>
      <c r="JRU29" s="21"/>
      <c r="JRW29" s="21"/>
      <c r="JRY29" s="21"/>
      <c r="JSA29" s="21"/>
      <c r="JSC29" s="21"/>
      <c r="JSE29" s="21"/>
      <c r="JSG29" s="21"/>
      <c r="JSI29" s="21"/>
      <c r="JSK29" s="21"/>
      <c r="JSM29" s="21"/>
      <c r="JSO29" s="21"/>
      <c r="JSQ29" s="21"/>
      <c r="JSS29" s="21"/>
      <c r="JSU29" s="21"/>
      <c r="JSW29" s="21"/>
      <c r="JSY29" s="21"/>
      <c r="JTA29" s="21"/>
      <c r="JTC29" s="21"/>
      <c r="JTE29" s="21"/>
      <c r="JTG29" s="21"/>
      <c r="JTI29" s="21"/>
      <c r="JTK29" s="21"/>
      <c r="JTM29" s="21"/>
      <c r="JTO29" s="21"/>
      <c r="JTQ29" s="21"/>
      <c r="JTS29" s="21"/>
      <c r="JTU29" s="21"/>
      <c r="JTW29" s="21"/>
      <c r="JTY29" s="21"/>
      <c r="JUA29" s="21"/>
      <c r="JUC29" s="21"/>
      <c r="JUE29" s="21"/>
      <c r="JUG29" s="21"/>
      <c r="JUI29" s="21"/>
      <c r="JUK29" s="21"/>
      <c r="JUM29" s="21"/>
      <c r="JUO29" s="21"/>
      <c r="JUQ29" s="21"/>
      <c r="JUS29" s="21"/>
      <c r="JUU29" s="21"/>
      <c r="JUW29" s="21"/>
      <c r="JUY29" s="21"/>
      <c r="JVA29" s="21"/>
      <c r="JVC29" s="21"/>
      <c r="JVE29" s="21"/>
      <c r="JVG29" s="21"/>
      <c r="JVI29" s="21"/>
      <c r="JVK29" s="21"/>
      <c r="JVM29" s="21"/>
      <c r="JVO29" s="21"/>
      <c r="JVQ29" s="21"/>
      <c r="JVS29" s="21"/>
      <c r="JVU29" s="21"/>
      <c r="JVW29" s="21"/>
      <c r="JVY29" s="21"/>
      <c r="JWA29" s="21"/>
      <c r="JWC29" s="21"/>
      <c r="JWE29" s="21"/>
      <c r="JWG29" s="21"/>
      <c r="JWI29" s="21"/>
      <c r="JWK29" s="21"/>
      <c r="JWM29" s="21"/>
      <c r="JWO29" s="21"/>
      <c r="JWQ29" s="21"/>
      <c r="JWS29" s="21"/>
      <c r="JWU29" s="21"/>
      <c r="JWW29" s="21"/>
      <c r="JWY29" s="21"/>
      <c r="JXA29" s="21"/>
      <c r="JXC29" s="21"/>
      <c r="JXE29" s="21"/>
      <c r="JXG29" s="21"/>
      <c r="JXI29" s="21"/>
      <c r="JXK29" s="21"/>
      <c r="JXM29" s="21"/>
      <c r="JXO29" s="21"/>
      <c r="JXQ29" s="21"/>
      <c r="JXS29" s="21"/>
      <c r="JXU29" s="21"/>
      <c r="JXW29" s="21"/>
      <c r="JXY29" s="21"/>
      <c r="JYA29" s="21"/>
      <c r="JYC29" s="21"/>
      <c r="JYE29" s="21"/>
      <c r="JYG29" s="21"/>
      <c r="JYI29" s="21"/>
      <c r="JYK29" s="21"/>
      <c r="JYM29" s="21"/>
      <c r="JYO29" s="21"/>
      <c r="JYQ29" s="21"/>
      <c r="JYS29" s="21"/>
      <c r="JYU29" s="21"/>
      <c r="JYW29" s="21"/>
      <c r="JYY29" s="21"/>
      <c r="JZA29" s="21"/>
      <c r="JZC29" s="21"/>
      <c r="JZE29" s="21"/>
      <c r="JZG29" s="21"/>
      <c r="JZI29" s="21"/>
      <c r="JZK29" s="21"/>
      <c r="JZM29" s="21"/>
      <c r="JZO29" s="21"/>
      <c r="JZQ29" s="21"/>
      <c r="JZS29" s="21"/>
      <c r="JZU29" s="21"/>
      <c r="JZW29" s="21"/>
      <c r="JZY29" s="21"/>
      <c r="KAA29" s="21"/>
      <c r="KAC29" s="21"/>
      <c r="KAE29" s="21"/>
      <c r="KAG29" s="21"/>
      <c r="KAI29" s="21"/>
      <c r="KAK29" s="21"/>
      <c r="KAM29" s="21"/>
      <c r="KAO29" s="21"/>
      <c r="KAQ29" s="21"/>
      <c r="KAS29" s="21"/>
      <c r="KAU29" s="21"/>
      <c r="KAW29" s="21"/>
      <c r="KAY29" s="21"/>
      <c r="KBA29" s="21"/>
      <c r="KBC29" s="21"/>
      <c r="KBE29" s="21"/>
      <c r="KBG29" s="21"/>
      <c r="KBI29" s="21"/>
      <c r="KBK29" s="21"/>
      <c r="KBM29" s="21"/>
      <c r="KBO29" s="21"/>
      <c r="KBQ29" s="21"/>
      <c r="KBS29" s="21"/>
      <c r="KBU29" s="21"/>
      <c r="KBW29" s="21"/>
      <c r="KBY29" s="21"/>
      <c r="KCA29" s="21"/>
      <c r="KCC29" s="21"/>
      <c r="KCE29" s="21"/>
      <c r="KCG29" s="21"/>
      <c r="KCI29" s="21"/>
      <c r="KCK29" s="21"/>
      <c r="KCM29" s="21"/>
      <c r="KCO29" s="21"/>
      <c r="KCQ29" s="21"/>
      <c r="KCS29" s="21"/>
      <c r="KCU29" s="21"/>
      <c r="KCW29" s="21"/>
      <c r="KCY29" s="21"/>
      <c r="KDA29" s="21"/>
      <c r="KDC29" s="21"/>
      <c r="KDE29" s="21"/>
      <c r="KDG29" s="21"/>
      <c r="KDI29" s="21"/>
      <c r="KDK29" s="21"/>
      <c r="KDM29" s="21"/>
      <c r="KDO29" s="21"/>
      <c r="KDQ29" s="21"/>
      <c r="KDS29" s="21"/>
      <c r="KDU29" s="21"/>
      <c r="KDW29" s="21"/>
      <c r="KDY29" s="21"/>
      <c r="KEA29" s="21"/>
      <c r="KEC29" s="21"/>
      <c r="KEE29" s="21"/>
      <c r="KEG29" s="21"/>
      <c r="KEI29" s="21"/>
      <c r="KEK29" s="21"/>
      <c r="KEM29" s="21"/>
      <c r="KEO29" s="21"/>
      <c r="KEQ29" s="21"/>
      <c r="KES29" s="21"/>
      <c r="KEU29" s="21"/>
      <c r="KEW29" s="21"/>
      <c r="KEY29" s="21"/>
      <c r="KFA29" s="21"/>
      <c r="KFC29" s="21"/>
      <c r="KFE29" s="21"/>
      <c r="KFG29" s="21"/>
      <c r="KFI29" s="21"/>
      <c r="KFK29" s="21"/>
      <c r="KFM29" s="21"/>
      <c r="KFO29" s="21"/>
      <c r="KFQ29" s="21"/>
      <c r="KFS29" s="21"/>
      <c r="KFU29" s="21"/>
      <c r="KFW29" s="21"/>
      <c r="KFY29" s="21"/>
      <c r="KGA29" s="21"/>
      <c r="KGC29" s="21"/>
      <c r="KGE29" s="21"/>
      <c r="KGG29" s="21"/>
      <c r="KGI29" s="21"/>
      <c r="KGK29" s="21"/>
      <c r="KGM29" s="21"/>
      <c r="KGO29" s="21"/>
      <c r="KGQ29" s="21"/>
      <c r="KGS29" s="21"/>
      <c r="KGU29" s="21"/>
      <c r="KGW29" s="21"/>
      <c r="KGY29" s="21"/>
      <c r="KHA29" s="21"/>
      <c r="KHC29" s="21"/>
      <c r="KHE29" s="21"/>
      <c r="KHG29" s="21"/>
      <c r="KHI29" s="21"/>
      <c r="KHK29" s="21"/>
      <c r="KHM29" s="21"/>
      <c r="KHO29" s="21"/>
      <c r="KHQ29" s="21"/>
      <c r="KHS29" s="21"/>
      <c r="KHU29" s="21"/>
      <c r="KHW29" s="21"/>
      <c r="KHY29" s="21"/>
      <c r="KIA29" s="21"/>
      <c r="KIC29" s="21"/>
      <c r="KIE29" s="21"/>
      <c r="KIG29" s="21"/>
      <c r="KII29" s="21"/>
      <c r="KIK29" s="21"/>
      <c r="KIM29" s="21"/>
      <c r="KIO29" s="21"/>
      <c r="KIQ29" s="21"/>
      <c r="KIS29" s="21"/>
      <c r="KIU29" s="21"/>
      <c r="KIW29" s="21"/>
      <c r="KIY29" s="21"/>
      <c r="KJA29" s="21"/>
      <c r="KJC29" s="21"/>
      <c r="KJE29" s="21"/>
      <c r="KJG29" s="21"/>
      <c r="KJI29" s="21"/>
      <c r="KJK29" s="21"/>
      <c r="KJM29" s="21"/>
      <c r="KJO29" s="21"/>
      <c r="KJQ29" s="21"/>
      <c r="KJS29" s="21"/>
      <c r="KJU29" s="21"/>
      <c r="KJW29" s="21"/>
      <c r="KJY29" s="21"/>
      <c r="KKA29" s="21"/>
      <c r="KKC29" s="21"/>
      <c r="KKE29" s="21"/>
      <c r="KKG29" s="21"/>
      <c r="KKI29" s="21"/>
      <c r="KKK29" s="21"/>
      <c r="KKM29" s="21"/>
      <c r="KKO29" s="21"/>
      <c r="KKQ29" s="21"/>
      <c r="KKS29" s="21"/>
      <c r="KKU29" s="21"/>
      <c r="KKW29" s="21"/>
      <c r="KKY29" s="21"/>
      <c r="KLA29" s="21"/>
      <c r="KLC29" s="21"/>
      <c r="KLE29" s="21"/>
      <c r="KLG29" s="21"/>
      <c r="KLI29" s="21"/>
      <c r="KLK29" s="21"/>
      <c r="KLM29" s="21"/>
      <c r="KLO29" s="21"/>
      <c r="KLQ29" s="21"/>
      <c r="KLS29" s="21"/>
      <c r="KLU29" s="21"/>
      <c r="KLW29" s="21"/>
      <c r="KLY29" s="21"/>
      <c r="KMA29" s="21"/>
      <c r="KMC29" s="21"/>
      <c r="KME29" s="21"/>
      <c r="KMG29" s="21"/>
      <c r="KMI29" s="21"/>
      <c r="KMK29" s="21"/>
      <c r="KMM29" s="21"/>
      <c r="KMO29" s="21"/>
      <c r="KMQ29" s="21"/>
      <c r="KMS29" s="21"/>
      <c r="KMU29" s="21"/>
      <c r="KMW29" s="21"/>
      <c r="KMY29" s="21"/>
      <c r="KNA29" s="21"/>
      <c r="KNC29" s="21"/>
      <c r="KNE29" s="21"/>
      <c r="KNG29" s="21"/>
      <c r="KNI29" s="21"/>
      <c r="KNK29" s="21"/>
      <c r="KNM29" s="21"/>
      <c r="KNO29" s="21"/>
      <c r="KNQ29" s="21"/>
      <c r="KNS29" s="21"/>
      <c r="KNU29" s="21"/>
      <c r="KNW29" s="21"/>
      <c r="KNY29" s="21"/>
      <c r="KOA29" s="21"/>
      <c r="KOC29" s="21"/>
      <c r="KOE29" s="21"/>
      <c r="KOG29" s="21"/>
      <c r="KOI29" s="21"/>
      <c r="KOK29" s="21"/>
      <c r="KOM29" s="21"/>
      <c r="KOO29" s="21"/>
      <c r="KOQ29" s="21"/>
      <c r="KOS29" s="21"/>
      <c r="KOU29" s="21"/>
      <c r="KOW29" s="21"/>
      <c r="KOY29" s="21"/>
      <c r="KPA29" s="21"/>
      <c r="KPC29" s="21"/>
      <c r="KPE29" s="21"/>
      <c r="KPG29" s="21"/>
      <c r="KPI29" s="21"/>
      <c r="KPK29" s="21"/>
      <c r="KPM29" s="21"/>
      <c r="KPO29" s="21"/>
      <c r="KPQ29" s="21"/>
      <c r="KPS29" s="21"/>
      <c r="KPU29" s="21"/>
      <c r="KPW29" s="21"/>
      <c r="KPY29" s="21"/>
      <c r="KQA29" s="21"/>
      <c r="KQC29" s="21"/>
      <c r="KQE29" s="21"/>
      <c r="KQG29" s="21"/>
      <c r="KQI29" s="21"/>
      <c r="KQK29" s="21"/>
      <c r="KQM29" s="21"/>
      <c r="KQO29" s="21"/>
      <c r="KQQ29" s="21"/>
      <c r="KQS29" s="21"/>
      <c r="KQU29" s="21"/>
      <c r="KQW29" s="21"/>
      <c r="KQY29" s="21"/>
      <c r="KRA29" s="21"/>
      <c r="KRC29" s="21"/>
      <c r="KRE29" s="21"/>
      <c r="KRG29" s="21"/>
      <c r="KRI29" s="21"/>
      <c r="KRK29" s="21"/>
      <c r="KRM29" s="21"/>
      <c r="KRO29" s="21"/>
      <c r="KRQ29" s="21"/>
      <c r="KRS29" s="21"/>
      <c r="KRU29" s="21"/>
      <c r="KRW29" s="21"/>
      <c r="KRY29" s="21"/>
      <c r="KSA29" s="21"/>
      <c r="KSC29" s="21"/>
      <c r="KSE29" s="21"/>
      <c r="KSG29" s="21"/>
      <c r="KSI29" s="21"/>
      <c r="KSK29" s="21"/>
      <c r="KSM29" s="21"/>
      <c r="KSO29" s="21"/>
      <c r="KSQ29" s="21"/>
      <c r="KSS29" s="21"/>
      <c r="KSU29" s="21"/>
      <c r="KSW29" s="21"/>
      <c r="KSY29" s="21"/>
      <c r="KTA29" s="21"/>
      <c r="KTC29" s="21"/>
      <c r="KTE29" s="21"/>
      <c r="KTG29" s="21"/>
      <c r="KTI29" s="21"/>
      <c r="KTK29" s="21"/>
      <c r="KTM29" s="21"/>
      <c r="KTO29" s="21"/>
      <c r="KTQ29" s="21"/>
      <c r="KTS29" s="21"/>
      <c r="KTU29" s="21"/>
      <c r="KTW29" s="21"/>
      <c r="KTY29" s="21"/>
      <c r="KUA29" s="21"/>
      <c r="KUC29" s="21"/>
      <c r="KUE29" s="21"/>
      <c r="KUG29" s="21"/>
      <c r="KUI29" s="21"/>
      <c r="KUK29" s="21"/>
      <c r="KUM29" s="21"/>
      <c r="KUO29" s="21"/>
      <c r="KUQ29" s="21"/>
      <c r="KUS29" s="21"/>
      <c r="KUU29" s="21"/>
      <c r="KUW29" s="21"/>
      <c r="KUY29" s="21"/>
      <c r="KVA29" s="21"/>
      <c r="KVC29" s="21"/>
      <c r="KVE29" s="21"/>
      <c r="KVG29" s="21"/>
      <c r="KVI29" s="21"/>
      <c r="KVK29" s="21"/>
      <c r="KVM29" s="21"/>
      <c r="KVO29" s="21"/>
      <c r="KVQ29" s="21"/>
      <c r="KVS29" s="21"/>
      <c r="KVU29" s="21"/>
      <c r="KVW29" s="21"/>
      <c r="KVY29" s="21"/>
      <c r="KWA29" s="21"/>
      <c r="KWC29" s="21"/>
      <c r="KWE29" s="21"/>
      <c r="KWG29" s="21"/>
      <c r="KWI29" s="21"/>
      <c r="KWK29" s="21"/>
      <c r="KWM29" s="21"/>
      <c r="KWO29" s="21"/>
      <c r="KWQ29" s="21"/>
      <c r="KWS29" s="21"/>
      <c r="KWU29" s="21"/>
      <c r="KWW29" s="21"/>
      <c r="KWY29" s="21"/>
      <c r="KXA29" s="21"/>
      <c r="KXC29" s="21"/>
      <c r="KXE29" s="21"/>
      <c r="KXG29" s="21"/>
      <c r="KXI29" s="21"/>
      <c r="KXK29" s="21"/>
      <c r="KXM29" s="21"/>
      <c r="KXO29" s="21"/>
      <c r="KXQ29" s="21"/>
      <c r="KXS29" s="21"/>
      <c r="KXU29" s="21"/>
      <c r="KXW29" s="21"/>
      <c r="KXY29" s="21"/>
      <c r="KYA29" s="21"/>
      <c r="KYC29" s="21"/>
      <c r="KYE29" s="21"/>
      <c r="KYG29" s="21"/>
      <c r="KYI29" s="21"/>
      <c r="KYK29" s="21"/>
      <c r="KYM29" s="21"/>
      <c r="KYO29" s="21"/>
      <c r="KYQ29" s="21"/>
      <c r="KYS29" s="21"/>
      <c r="KYU29" s="21"/>
      <c r="KYW29" s="21"/>
      <c r="KYY29" s="21"/>
      <c r="KZA29" s="21"/>
      <c r="KZC29" s="21"/>
      <c r="KZE29" s="21"/>
      <c r="KZG29" s="21"/>
      <c r="KZI29" s="21"/>
      <c r="KZK29" s="21"/>
      <c r="KZM29" s="21"/>
      <c r="KZO29" s="21"/>
      <c r="KZQ29" s="21"/>
      <c r="KZS29" s="21"/>
      <c r="KZU29" s="21"/>
      <c r="KZW29" s="21"/>
      <c r="KZY29" s="21"/>
      <c r="LAA29" s="21"/>
      <c r="LAC29" s="21"/>
      <c r="LAE29" s="21"/>
      <c r="LAG29" s="21"/>
      <c r="LAI29" s="21"/>
      <c r="LAK29" s="21"/>
      <c r="LAM29" s="21"/>
      <c r="LAO29" s="21"/>
      <c r="LAQ29" s="21"/>
      <c r="LAS29" s="21"/>
      <c r="LAU29" s="21"/>
      <c r="LAW29" s="21"/>
      <c r="LAY29" s="21"/>
      <c r="LBA29" s="21"/>
      <c r="LBC29" s="21"/>
      <c r="LBE29" s="21"/>
      <c r="LBG29" s="21"/>
      <c r="LBI29" s="21"/>
      <c r="LBK29" s="21"/>
      <c r="LBM29" s="21"/>
      <c r="LBO29" s="21"/>
      <c r="LBQ29" s="21"/>
      <c r="LBS29" s="21"/>
      <c r="LBU29" s="21"/>
      <c r="LBW29" s="21"/>
      <c r="LBY29" s="21"/>
      <c r="LCA29" s="21"/>
      <c r="LCC29" s="21"/>
      <c r="LCE29" s="21"/>
      <c r="LCG29" s="21"/>
      <c r="LCI29" s="21"/>
      <c r="LCK29" s="21"/>
      <c r="LCM29" s="21"/>
      <c r="LCO29" s="21"/>
      <c r="LCQ29" s="21"/>
      <c r="LCS29" s="21"/>
      <c r="LCU29" s="21"/>
      <c r="LCW29" s="21"/>
      <c r="LCY29" s="21"/>
      <c r="LDA29" s="21"/>
      <c r="LDC29" s="21"/>
      <c r="LDE29" s="21"/>
      <c r="LDG29" s="21"/>
      <c r="LDI29" s="21"/>
      <c r="LDK29" s="21"/>
      <c r="LDM29" s="21"/>
      <c r="LDO29" s="21"/>
      <c r="LDQ29" s="21"/>
      <c r="LDS29" s="21"/>
      <c r="LDU29" s="21"/>
      <c r="LDW29" s="21"/>
      <c r="LDY29" s="21"/>
      <c r="LEA29" s="21"/>
      <c r="LEC29" s="21"/>
      <c r="LEE29" s="21"/>
      <c r="LEG29" s="21"/>
      <c r="LEI29" s="21"/>
      <c r="LEK29" s="21"/>
      <c r="LEM29" s="21"/>
      <c r="LEO29" s="21"/>
      <c r="LEQ29" s="21"/>
      <c r="LES29" s="21"/>
      <c r="LEU29" s="21"/>
      <c r="LEW29" s="21"/>
      <c r="LEY29" s="21"/>
      <c r="LFA29" s="21"/>
      <c r="LFC29" s="21"/>
      <c r="LFE29" s="21"/>
      <c r="LFG29" s="21"/>
      <c r="LFI29" s="21"/>
      <c r="LFK29" s="21"/>
      <c r="LFM29" s="21"/>
      <c r="LFO29" s="21"/>
      <c r="LFQ29" s="21"/>
      <c r="LFS29" s="21"/>
      <c r="LFU29" s="21"/>
      <c r="LFW29" s="21"/>
      <c r="LFY29" s="21"/>
      <c r="LGA29" s="21"/>
      <c r="LGC29" s="21"/>
      <c r="LGE29" s="21"/>
      <c r="LGG29" s="21"/>
      <c r="LGI29" s="21"/>
      <c r="LGK29" s="21"/>
      <c r="LGM29" s="21"/>
      <c r="LGO29" s="21"/>
      <c r="LGQ29" s="21"/>
      <c r="LGS29" s="21"/>
      <c r="LGU29" s="21"/>
      <c r="LGW29" s="21"/>
      <c r="LGY29" s="21"/>
      <c r="LHA29" s="21"/>
      <c r="LHC29" s="21"/>
      <c r="LHE29" s="21"/>
      <c r="LHG29" s="21"/>
      <c r="LHI29" s="21"/>
      <c r="LHK29" s="21"/>
      <c r="LHM29" s="21"/>
      <c r="LHO29" s="21"/>
      <c r="LHQ29" s="21"/>
      <c r="LHS29" s="21"/>
      <c r="LHU29" s="21"/>
      <c r="LHW29" s="21"/>
      <c r="LHY29" s="21"/>
      <c r="LIA29" s="21"/>
      <c r="LIC29" s="21"/>
      <c r="LIE29" s="21"/>
      <c r="LIG29" s="21"/>
      <c r="LII29" s="21"/>
      <c r="LIK29" s="21"/>
      <c r="LIM29" s="21"/>
      <c r="LIO29" s="21"/>
      <c r="LIQ29" s="21"/>
      <c r="LIS29" s="21"/>
      <c r="LIU29" s="21"/>
      <c r="LIW29" s="21"/>
      <c r="LIY29" s="21"/>
      <c r="LJA29" s="21"/>
      <c r="LJC29" s="21"/>
      <c r="LJE29" s="21"/>
      <c r="LJG29" s="21"/>
      <c r="LJI29" s="21"/>
      <c r="LJK29" s="21"/>
      <c r="LJM29" s="21"/>
      <c r="LJO29" s="21"/>
      <c r="LJQ29" s="21"/>
      <c r="LJS29" s="21"/>
      <c r="LJU29" s="21"/>
      <c r="LJW29" s="21"/>
      <c r="LJY29" s="21"/>
      <c r="LKA29" s="21"/>
      <c r="LKC29" s="21"/>
      <c r="LKE29" s="21"/>
      <c r="LKG29" s="21"/>
      <c r="LKI29" s="21"/>
      <c r="LKK29" s="21"/>
      <c r="LKM29" s="21"/>
      <c r="LKO29" s="21"/>
      <c r="LKQ29" s="21"/>
      <c r="LKS29" s="21"/>
      <c r="LKU29" s="21"/>
      <c r="LKW29" s="21"/>
      <c r="LKY29" s="21"/>
      <c r="LLA29" s="21"/>
      <c r="LLC29" s="21"/>
      <c r="LLE29" s="21"/>
      <c r="LLG29" s="21"/>
      <c r="LLI29" s="21"/>
      <c r="LLK29" s="21"/>
      <c r="LLM29" s="21"/>
      <c r="LLO29" s="21"/>
      <c r="LLQ29" s="21"/>
      <c r="LLS29" s="21"/>
      <c r="LLU29" s="21"/>
      <c r="LLW29" s="21"/>
      <c r="LLY29" s="21"/>
      <c r="LMA29" s="21"/>
      <c r="LMC29" s="21"/>
      <c r="LME29" s="21"/>
      <c r="LMG29" s="21"/>
      <c r="LMI29" s="21"/>
      <c r="LMK29" s="21"/>
      <c r="LMM29" s="21"/>
      <c r="LMO29" s="21"/>
      <c r="LMQ29" s="21"/>
      <c r="LMS29" s="21"/>
      <c r="LMU29" s="21"/>
      <c r="LMW29" s="21"/>
      <c r="LMY29" s="21"/>
      <c r="LNA29" s="21"/>
      <c r="LNC29" s="21"/>
      <c r="LNE29" s="21"/>
      <c r="LNG29" s="21"/>
      <c r="LNI29" s="21"/>
      <c r="LNK29" s="21"/>
      <c r="LNM29" s="21"/>
      <c r="LNO29" s="21"/>
      <c r="LNQ29" s="21"/>
      <c r="LNS29" s="21"/>
      <c r="LNU29" s="21"/>
      <c r="LNW29" s="21"/>
      <c r="LNY29" s="21"/>
      <c r="LOA29" s="21"/>
      <c r="LOC29" s="21"/>
      <c r="LOE29" s="21"/>
      <c r="LOG29" s="21"/>
      <c r="LOI29" s="21"/>
      <c r="LOK29" s="21"/>
      <c r="LOM29" s="21"/>
      <c r="LOO29" s="21"/>
      <c r="LOQ29" s="21"/>
      <c r="LOS29" s="21"/>
      <c r="LOU29" s="21"/>
      <c r="LOW29" s="21"/>
      <c r="LOY29" s="21"/>
      <c r="LPA29" s="21"/>
      <c r="LPC29" s="21"/>
      <c r="LPE29" s="21"/>
      <c r="LPG29" s="21"/>
      <c r="LPI29" s="21"/>
      <c r="LPK29" s="21"/>
      <c r="LPM29" s="21"/>
      <c r="LPO29" s="21"/>
      <c r="LPQ29" s="21"/>
      <c r="LPS29" s="21"/>
      <c r="LPU29" s="21"/>
      <c r="LPW29" s="21"/>
      <c r="LPY29" s="21"/>
      <c r="LQA29" s="21"/>
      <c r="LQC29" s="21"/>
      <c r="LQE29" s="21"/>
      <c r="LQG29" s="21"/>
      <c r="LQI29" s="21"/>
      <c r="LQK29" s="21"/>
      <c r="LQM29" s="21"/>
      <c r="LQO29" s="21"/>
      <c r="LQQ29" s="21"/>
      <c r="LQS29" s="21"/>
      <c r="LQU29" s="21"/>
      <c r="LQW29" s="21"/>
      <c r="LQY29" s="21"/>
      <c r="LRA29" s="21"/>
      <c r="LRC29" s="21"/>
      <c r="LRE29" s="21"/>
      <c r="LRG29" s="21"/>
      <c r="LRI29" s="21"/>
      <c r="LRK29" s="21"/>
      <c r="LRM29" s="21"/>
      <c r="LRO29" s="21"/>
      <c r="LRQ29" s="21"/>
      <c r="LRS29" s="21"/>
      <c r="LRU29" s="21"/>
      <c r="LRW29" s="21"/>
      <c r="LRY29" s="21"/>
      <c r="LSA29" s="21"/>
      <c r="LSC29" s="21"/>
      <c r="LSE29" s="21"/>
      <c r="LSG29" s="21"/>
      <c r="LSI29" s="21"/>
      <c r="LSK29" s="21"/>
      <c r="LSM29" s="21"/>
      <c r="LSO29" s="21"/>
      <c r="LSQ29" s="21"/>
      <c r="LSS29" s="21"/>
      <c r="LSU29" s="21"/>
      <c r="LSW29" s="21"/>
      <c r="LSY29" s="21"/>
      <c r="LTA29" s="21"/>
      <c r="LTC29" s="21"/>
      <c r="LTE29" s="21"/>
      <c r="LTG29" s="21"/>
      <c r="LTI29" s="21"/>
      <c r="LTK29" s="21"/>
      <c r="LTM29" s="21"/>
      <c r="LTO29" s="21"/>
      <c r="LTQ29" s="21"/>
      <c r="LTS29" s="21"/>
      <c r="LTU29" s="21"/>
      <c r="LTW29" s="21"/>
      <c r="LTY29" s="21"/>
      <c r="LUA29" s="21"/>
      <c r="LUC29" s="21"/>
      <c r="LUE29" s="21"/>
      <c r="LUG29" s="21"/>
      <c r="LUI29" s="21"/>
      <c r="LUK29" s="21"/>
      <c r="LUM29" s="21"/>
      <c r="LUO29" s="21"/>
      <c r="LUQ29" s="21"/>
      <c r="LUS29" s="21"/>
      <c r="LUU29" s="21"/>
      <c r="LUW29" s="21"/>
      <c r="LUY29" s="21"/>
      <c r="LVA29" s="21"/>
      <c r="LVC29" s="21"/>
      <c r="LVE29" s="21"/>
      <c r="LVG29" s="21"/>
      <c r="LVI29" s="21"/>
      <c r="LVK29" s="21"/>
      <c r="LVM29" s="21"/>
      <c r="LVO29" s="21"/>
      <c r="LVQ29" s="21"/>
      <c r="LVS29" s="21"/>
      <c r="LVU29" s="21"/>
      <c r="LVW29" s="21"/>
      <c r="LVY29" s="21"/>
      <c r="LWA29" s="21"/>
      <c r="LWC29" s="21"/>
      <c r="LWE29" s="21"/>
      <c r="LWG29" s="21"/>
      <c r="LWI29" s="21"/>
      <c r="LWK29" s="21"/>
      <c r="LWM29" s="21"/>
      <c r="LWO29" s="21"/>
      <c r="LWQ29" s="21"/>
      <c r="LWS29" s="21"/>
      <c r="LWU29" s="21"/>
      <c r="LWW29" s="21"/>
      <c r="LWY29" s="21"/>
      <c r="LXA29" s="21"/>
      <c r="LXC29" s="21"/>
      <c r="LXE29" s="21"/>
      <c r="LXG29" s="21"/>
      <c r="LXI29" s="21"/>
      <c r="LXK29" s="21"/>
      <c r="LXM29" s="21"/>
      <c r="LXO29" s="21"/>
      <c r="LXQ29" s="21"/>
      <c r="LXS29" s="21"/>
      <c r="LXU29" s="21"/>
      <c r="LXW29" s="21"/>
      <c r="LXY29" s="21"/>
      <c r="LYA29" s="21"/>
      <c r="LYC29" s="21"/>
      <c r="LYE29" s="21"/>
      <c r="LYG29" s="21"/>
      <c r="LYI29" s="21"/>
      <c r="LYK29" s="21"/>
      <c r="LYM29" s="21"/>
      <c r="LYO29" s="21"/>
      <c r="LYQ29" s="21"/>
      <c r="LYS29" s="21"/>
      <c r="LYU29" s="21"/>
      <c r="LYW29" s="21"/>
      <c r="LYY29" s="21"/>
      <c r="LZA29" s="21"/>
      <c r="LZC29" s="21"/>
      <c r="LZE29" s="21"/>
      <c r="LZG29" s="21"/>
      <c r="LZI29" s="21"/>
      <c r="LZK29" s="21"/>
      <c r="LZM29" s="21"/>
      <c r="LZO29" s="21"/>
      <c r="LZQ29" s="21"/>
      <c r="LZS29" s="21"/>
      <c r="LZU29" s="21"/>
      <c r="LZW29" s="21"/>
      <c r="LZY29" s="21"/>
      <c r="MAA29" s="21"/>
      <c r="MAC29" s="21"/>
      <c r="MAE29" s="21"/>
      <c r="MAG29" s="21"/>
      <c r="MAI29" s="21"/>
      <c r="MAK29" s="21"/>
      <c r="MAM29" s="21"/>
      <c r="MAO29" s="21"/>
      <c r="MAQ29" s="21"/>
      <c r="MAS29" s="21"/>
      <c r="MAU29" s="21"/>
      <c r="MAW29" s="21"/>
      <c r="MAY29" s="21"/>
      <c r="MBA29" s="21"/>
      <c r="MBC29" s="21"/>
      <c r="MBE29" s="21"/>
      <c r="MBG29" s="21"/>
      <c r="MBI29" s="21"/>
      <c r="MBK29" s="21"/>
      <c r="MBM29" s="21"/>
      <c r="MBO29" s="21"/>
      <c r="MBQ29" s="21"/>
      <c r="MBS29" s="21"/>
      <c r="MBU29" s="21"/>
      <c r="MBW29" s="21"/>
      <c r="MBY29" s="21"/>
      <c r="MCA29" s="21"/>
      <c r="MCC29" s="21"/>
      <c r="MCE29" s="21"/>
      <c r="MCG29" s="21"/>
      <c r="MCI29" s="21"/>
      <c r="MCK29" s="21"/>
      <c r="MCM29" s="21"/>
      <c r="MCO29" s="21"/>
      <c r="MCQ29" s="21"/>
      <c r="MCS29" s="21"/>
      <c r="MCU29" s="21"/>
      <c r="MCW29" s="21"/>
      <c r="MCY29" s="21"/>
      <c r="MDA29" s="21"/>
      <c r="MDC29" s="21"/>
      <c r="MDE29" s="21"/>
      <c r="MDG29" s="21"/>
      <c r="MDI29" s="21"/>
      <c r="MDK29" s="21"/>
      <c r="MDM29" s="21"/>
      <c r="MDO29" s="21"/>
      <c r="MDQ29" s="21"/>
      <c r="MDS29" s="21"/>
      <c r="MDU29" s="21"/>
      <c r="MDW29" s="21"/>
      <c r="MDY29" s="21"/>
      <c r="MEA29" s="21"/>
      <c r="MEC29" s="21"/>
      <c r="MEE29" s="21"/>
      <c r="MEG29" s="21"/>
      <c r="MEI29" s="21"/>
      <c r="MEK29" s="21"/>
      <c r="MEM29" s="21"/>
      <c r="MEO29" s="21"/>
      <c r="MEQ29" s="21"/>
      <c r="MES29" s="21"/>
      <c r="MEU29" s="21"/>
      <c r="MEW29" s="21"/>
      <c r="MEY29" s="21"/>
      <c r="MFA29" s="21"/>
      <c r="MFC29" s="21"/>
      <c r="MFE29" s="21"/>
      <c r="MFG29" s="21"/>
      <c r="MFI29" s="21"/>
      <c r="MFK29" s="21"/>
      <c r="MFM29" s="21"/>
      <c r="MFO29" s="21"/>
      <c r="MFQ29" s="21"/>
      <c r="MFS29" s="21"/>
      <c r="MFU29" s="21"/>
      <c r="MFW29" s="21"/>
      <c r="MFY29" s="21"/>
      <c r="MGA29" s="21"/>
      <c r="MGC29" s="21"/>
      <c r="MGE29" s="21"/>
      <c r="MGG29" s="21"/>
      <c r="MGI29" s="21"/>
      <c r="MGK29" s="21"/>
      <c r="MGM29" s="21"/>
      <c r="MGO29" s="21"/>
      <c r="MGQ29" s="21"/>
      <c r="MGS29" s="21"/>
      <c r="MGU29" s="21"/>
      <c r="MGW29" s="21"/>
      <c r="MGY29" s="21"/>
      <c r="MHA29" s="21"/>
      <c r="MHC29" s="21"/>
      <c r="MHE29" s="21"/>
      <c r="MHG29" s="21"/>
      <c r="MHI29" s="21"/>
      <c r="MHK29" s="21"/>
      <c r="MHM29" s="21"/>
      <c r="MHO29" s="21"/>
      <c r="MHQ29" s="21"/>
      <c r="MHS29" s="21"/>
      <c r="MHU29" s="21"/>
      <c r="MHW29" s="21"/>
      <c r="MHY29" s="21"/>
      <c r="MIA29" s="21"/>
      <c r="MIC29" s="21"/>
      <c r="MIE29" s="21"/>
      <c r="MIG29" s="21"/>
      <c r="MII29" s="21"/>
      <c r="MIK29" s="21"/>
      <c r="MIM29" s="21"/>
      <c r="MIO29" s="21"/>
      <c r="MIQ29" s="21"/>
      <c r="MIS29" s="21"/>
      <c r="MIU29" s="21"/>
      <c r="MIW29" s="21"/>
      <c r="MIY29" s="21"/>
      <c r="MJA29" s="21"/>
      <c r="MJC29" s="21"/>
      <c r="MJE29" s="21"/>
      <c r="MJG29" s="21"/>
      <c r="MJI29" s="21"/>
      <c r="MJK29" s="21"/>
      <c r="MJM29" s="21"/>
      <c r="MJO29" s="21"/>
      <c r="MJQ29" s="21"/>
      <c r="MJS29" s="21"/>
      <c r="MJU29" s="21"/>
      <c r="MJW29" s="21"/>
      <c r="MJY29" s="21"/>
      <c r="MKA29" s="21"/>
      <c r="MKC29" s="21"/>
      <c r="MKE29" s="21"/>
      <c r="MKG29" s="21"/>
      <c r="MKI29" s="21"/>
      <c r="MKK29" s="21"/>
      <c r="MKM29" s="21"/>
      <c r="MKO29" s="21"/>
      <c r="MKQ29" s="21"/>
      <c r="MKS29" s="21"/>
      <c r="MKU29" s="21"/>
      <c r="MKW29" s="21"/>
      <c r="MKY29" s="21"/>
      <c r="MLA29" s="21"/>
      <c r="MLC29" s="21"/>
      <c r="MLE29" s="21"/>
      <c r="MLG29" s="21"/>
      <c r="MLI29" s="21"/>
      <c r="MLK29" s="21"/>
      <c r="MLM29" s="21"/>
      <c r="MLO29" s="21"/>
      <c r="MLQ29" s="21"/>
      <c r="MLS29" s="21"/>
      <c r="MLU29" s="21"/>
      <c r="MLW29" s="21"/>
      <c r="MLY29" s="21"/>
      <c r="MMA29" s="21"/>
      <c r="MMC29" s="21"/>
      <c r="MME29" s="21"/>
      <c r="MMG29" s="21"/>
      <c r="MMI29" s="21"/>
      <c r="MMK29" s="21"/>
      <c r="MMM29" s="21"/>
      <c r="MMO29" s="21"/>
      <c r="MMQ29" s="21"/>
      <c r="MMS29" s="21"/>
      <c r="MMU29" s="21"/>
      <c r="MMW29" s="21"/>
      <c r="MMY29" s="21"/>
      <c r="MNA29" s="21"/>
      <c r="MNC29" s="21"/>
      <c r="MNE29" s="21"/>
      <c r="MNG29" s="21"/>
      <c r="MNI29" s="21"/>
      <c r="MNK29" s="21"/>
      <c r="MNM29" s="21"/>
      <c r="MNO29" s="21"/>
      <c r="MNQ29" s="21"/>
      <c r="MNS29" s="21"/>
      <c r="MNU29" s="21"/>
      <c r="MNW29" s="21"/>
      <c r="MNY29" s="21"/>
      <c r="MOA29" s="21"/>
      <c r="MOC29" s="21"/>
      <c r="MOE29" s="21"/>
      <c r="MOG29" s="21"/>
      <c r="MOI29" s="21"/>
      <c r="MOK29" s="21"/>
      <c r="MOM29" s="21"/>
      <c r="MOO29" s="21"/>
      <c r="MOQ29" s="21"/>
      <c r="MOS29" s="21"/>
      <c r="MOU29" s="21"/>
      <c r="MOW29" s="21"/>
      <c r="MOY29" s="21"/>
      <c r="MPA29" s="21"/>
      <c r="MPC29" s="21"/>
      <c r="MPE29" s="21"/>
      <c r="MPG29" s="21"/>
      <c r="MPI29" s="21"/>
      <c r="MPK29" s="21"/>
      <c r="MPM29" s="21"/>
      <c r="MPO29" s="21"/>
      <c r="MPQ29" s="21"/>
      <c r="MPS29" s="21"/>
      <c r="MPU29" s="21"/>
      <c r="MPW29" s="21"/>
      <c r="MPY29" s="21"/>
      <c r="MQA29" s="21"/>
      <c r="MQC29" s="21"/>
      <c r="MQE29" s="21"/>
      <c r="MQG29" s="21"/>
      <c r="MQI29" s="21"/>
      <c r="MQK29" s="21"/>
      <c r="MQM29" s="21"/>
      <c r="MQO29" s="21"/>
      <c r="MQQ29" s="21"/>
      <c r="MQS29" s="21"/>
      <c r="MQU29" s="21"/>
      <c r="MQW29" s="21"/>
      <c r="MQY29" s="21"/>
      <c r="MRA29" s="21"/>
      <c r="MRC29" s="21"/>
      <c r="MRE29" s="21"/>
      <c r="MRG29" s="21"/>
      <c r="MRI29" s="21"/>
      <c r="MRK29" s="21"/>
      <c r="MRM29" s="21"/>
      <c r="MRO29" s="21"/>
      <c r="MRQ29" s="21"/>
      <c r="MRS29" s="21"/>
      <c r="MRU29" s="21"/>
      <c r="MRW29" s="21"/>
      <c r="MRY29" s="21"/>
      <c r="MSA29" s="21"/>
      <c r="MSC29" s="21"/>
      <c r="MSE29" s="21"/>
      <c r="MSG29" s="21"/>
      <c r="MSI29" s="21"/>
      <c r="MSK29" s="21"/>
      <c r="MSM29" s="21"/>
      <c r="MSO29" s="21"/>
      <c r="MSQ29" s="21"/>
      <c r="MSS29" s="21"/>
      <c r="MSU29" s="21"/>
      <c r="MSW29" s="21"/>
      <c r="MSY29" s="21"/>
      <c r="MTA29" s="21"/>
      <c r="MTC29" s="21"/>
      <c r="MTE29" s="21"/>
      <c r="MTG29" s="21"/>
      <c r="MTI29" s="21"/>
      <c r="MTK29" s="21"/>
      <c r="MTM29" s="21"/>
      <c r="MTO29" s="21"/>
      <c r="MTQ29" s="21"/>
      <c r="MTS29" s="21"/>
      <c r="MTU29" s="21"/>
      <c r="MTW29" s="21"/>
      <c r="MTY29" s="21"/>
      <c r="MUA29" s="21"/>
      <c r="MUC29" s="21"/>
      <c r="MUE29" s="21"/>
      <c r="MUG29" s="21"/>
      <c r="MUI29" s="21"/>
      <c r="MUK29" s="21"/>
      <c r="MUM29" s="21"/>
      <c r="MUO29" s="21"/>
      <c r="MUQ29" s="21"/>
      <c r="MUS29" s="21"/>
      <c r="MUU29" s="21"/>
      <c r="MUW29" s="21"/>
      <c r="MUY29" s="21"/>
      <c r="MVA29" s="21"/>
      <c r="MVC29" s="21"/>
      <c r="MVE29" s="21"/>
      <c r="MVG29" s="21"/>
      <c r="MVI29" s="21"/>
      <c r="MVK29" s="21"/>
      <c r="MVM29" s="21"/>
      <c r="MVO29" s="21"/>
      <c r="MVQ29" s="21"/>
      <c r="MVS29" s="21"/>
      <c r="MVU29" s="21"/>
      <c r="MVW29" s="21"/>
      <c r="MVY29" s="21"/>
      <c r="MWA29" s="21"/>
      <c r="MWC29" s="21"/>
      <c r="MWE29" s="21"/>
      <c r="MWG29" s="21"/>
      <c r="MWI29" s="21"/>
      <c r="MWK29" s="21"/>
      <c r="MWM29" s="21"/>
      <c r="MWO29" s="21"/>
      <c r="MWQ29" s="21"/>
      <c r="MWS29" s="21"/>
      <c r="MWU29" s="21"/>
      <c r="MWW29" s="21"/>
      <c r="MWY29" s="21"/>
      <c r="MXA29" s="21"/>
      <c r="MXC29" s="21"/>
      <c r="MXE29" s="21"/>
      <c r="MXG29" s="21"/>
      <c r="MXI29" s="21"/>
      <c r="MXK29" s="21"/>
      <c r="MXM29" s="21"/>
      <c r="MXO29" s="21"/>
      <c r="MXQ29" s="21"/>
      <c r="MXS29" s="21"/>
      <c r="MXU29" s="21"/>
      <c r="MXW29" s="21"/>
      <c r="MXY29" s="21"/>
      <c r="MYA29" s="21"/>
      <c r="MYC29" s="21"/>
      <c r="MYE29" s="21"/>
      <c r="MYG29" s="21"/>
      <c r="MYI29" s="21"/>
      <c r="MYK29" s="21"/>
      <c r="MYM29" s="21"/>
      <c r="MYO29" s="21"/>
      <c r="MYQ29" s="21"/>
      <c r="MYS29" s="21"/>
      <c r="MYU29" s="21"/>
      <c r="MYW29" s="21"/>
      <c r="MYY29" s="21"/>
      <c r="MZA29" s="21"/>
      <c r="MZC29" s="21"/>
      <c r="MZE29" s="21"/>
      <c r="MZG29" s="21"/>
      <c r="MZI29" s="21"/>
      <c r="MZK29" s="21"/>
      <c r="MZM29" s="21"/>
      <c r="MZO29" s="21"/>
      <c r="MZQ29" s="21"/>
      <c r="MZS29" s="21"/>
      <c r="MZU29" s="21"/>
      <c r="MZW29" s="21"/>
      <c r="MZY29" s="21"/>
      <c r="NAA29" s="21"/>
      <c r="NAC29" s="21"/>
      <c r="NAE29" s="21"/>
      <c r="NAG29" s="21"/>
      <c r="NAI29" s="21"/>
      <c r="NAK29" s="21"/>
      <c r="NAM29" s="21"/>
      <c r="NAO29" s="21"/>
      <c r="NAQ29" s="21"/>
      <c r="NAS29" s="21"/>
      <c r="NAU29" s="21"/>
      <c r="NAW29" s="21"/>
      <c r="NAY29" s="21"/>
      <c r="NBA29" s="21"/>
      <c r="NBC29" s="21"/>
      <c r="NBE29" s="21"/>
      <c r="NBG29" s="21"/>
      <c r="NBI29" s="21"/>
      <c r="NBK29" s="21"/>
      <c r="NBM29" s="21"/>
      <c r="NBO29" s="21"/>
      <c r="NBQ29" s="21"/>
      <c r="NBS29" s="21"/>
      <c r="NBU29" s="21"/>
      <c r="NBW29" s="21"/>
      <c r="NBY29" s="21"/>
      <c r="NCA29" s="21"/>
      <c r="NCC29" s="21"/>
      <c r="NCE29" s="21"/>
      <c r="NCG29" s="21"/>
      <c r="NCI29" s="21"/>
      <c r="NCK29" s="21"/>
      <c r="NCM29" s="21"/>
      <c r="NCO29" s="21"/>
      <c r="NCQ29" s="21"/>
      <c r="NCS29" s="21"/>
      <c r="NCU29" s="21"/>
      <c r="NCW29" s="21"/>
      <c r="NCY29" s="21"/>
      <c r="NDA29" s="21"/>
      <c r="NDC29" s="21"/>
      <c r="NDE29" s="21"/>
      <c r="NDG29" s="21"/>
      <c r="NDI29" s="21"/>
      <c r="NDK29" s="21"/>
      <c r="NDM29" s="21"/>
      <c r="NDO29" s="21"/>
      <c r="NDQ29" s="21"/>
      <c r="NDS29" s="21"/>
      <c r="NDU29" s="21"/>
      <c r="NDW29" s="21"/>
      <c r="NDY29" s="21"/>
      <c r="NEA29" s="21"/>
      <c r="NEC29" s="21"/>
      <c r="NEE29" s="21"/>
      <c r="NEG29" s="21"/>
      <c r="NEI29" s="21"/>
      <c r="NEK29" s="21"/>
      <c r="NEM29" s="21"/>
      <c r="NEO29" s="21"/>
      <c r="NEQ29" s="21"/>
      <c r="NES29" s="21"/>
      <c r="NEU29" s="21"/>
      <c r="NEW29" s="21"/>
      <c r="NEY29" s="21"/>
      <c r="NFA29" s="21"/>
      <c r="NFC29" s="21"/>
      <c r="NFE29" s="21"/>
      <c r="NFG29" s="21"/>
      <c r="NFI29" s="21"/>
      <c r="NFK29" s="21"/>
      <c r="NFM29" s="21"/>
      <c r="NFO29" s="21"/>
      <c r="NFQ29" s="21"/>
      <c r="NFS29" s="21"/>
      <c r="NFU29" s="21"/>
      <c r="NFW29" s="21"/>
      <c r="NFY29" s="21"/>
      <c r="NGA29" s="21"/>
      <c r="NGC29" s="21"/>
      <c r="NGE29" s="21"/>
      <c r="NGG29" s="21"/>
      <c r="NGI29" s="21"/>
      <c r="NGK29" s="21"/>
      <c r="NGM29" s="21"/>
      <c r="NGO29" s="21"/>
      <c r="NGQ29" s="21"/>
      <c r="NGS29" s="21"/>
      <c r="NGU29" s="21"/>
      <c r="NGW29" s="21"/>
      <c r="NGY29" s="21"/>
      <c r="NHA29" s="21"/>
      <c r="NHC29" s="21"/>
      <c r="NHE29" s="21"/>
      <c r="NHG29" s="21"/>
      <c r="NHI29" s="21"/>
      <c r="NHK29" s="21"/>
      <c r="NHM29" s="21"/>
      <c r="NHO29" s="21"/>
      <c r="NHQ29" s="21"/>
      <c r="NHS29" s="21"/>
      <c r="NHU29" s="21"/>
      <c r="NHW29" s="21"/>
      <c r="NHY29" s="21"/>
      <c r="NIA29" s="21"/>
      <c r="NIC29" s="21"/>
      <c r="NIE29" s="21"/>
      <c r="NIG29" s="21"/>
      <c r="NII29" s="21"/>
      <c r="NIK29" s="21"/>
      <c r="NIM29" s="21"/>
      <c r="NIO29" s="21"/>
      <c r="NIQ29" s="21"/>
      <c r="NIS29" s="21"/>
      <c r="NIU29" s="21"/>
      <c r="NIW29" s="21"/>
      <c r="NIY29" s="21"/>
      <c r="NJA29" s="21"/>
      <c r="NJC29" s="21"/>
      <c r="NJE29" s="21"/>
      <c r="NJG29" s="21"/>
      <c r="NJI29" s="21"/>
      <c r="NJK29" s="21"/>
      <c r="NJM29" s="21"/>
      <c r="NJO29" s="21"/>
      <c r="NJQ29" s="21"/>
      <c r="NJS29" s="21"/>
      <c r="NJU29" s="21"/>
      <c r="NJW29" s="21"/>
      <c r="NJY29" s="21"/>
      <c r="NKA29" s="21"/>
      <c r="NKC29" s="21"/>
      <c r="NKE29" s="21"/>
      <c r="NKG29" s="21"/>
      <c r="NKI29" s="21"/>
      <c r="NKK29" s="21"/>
      <c r="NKM29" s="21"/>
      <c r="NKO29" s="21"/>
      <c r="NKQ29" s="21"/>
      <c r="NKS29" s="21"/>
      <c r="NKU29" s="21"/>
      <c r="NKW29" s="21"/>
      <c r="NKY29" s="21"/>
      <c r="NLA29" s="21"/>
      <c r="NLC29" s="21"/>
      <c r="NLE29" s="21"/>
      <c r="NLG29" s="21"/>
      <c r="NLI29" s="21"/>
      <c r="NLK29" s="21"/>
      <c r="NLM29" s="21"/>
      <c r="NLO29" s="21"/>
      <c r="NLQ29" s="21"/>
      <c r="NLS29" s="21"/>
      <c r="NLU29" s="21"/>
      <c r="NLW29" s="21"/>
      <c r="NLY29" s="21"/>
      <c r="NMA29" s="21"/>
      <c r="NMC29" s="21"/>
      <c r="NME29" s="21"/>
      <c r="NMG29" s="21"/>
      <c r="NMI29" s="21"/>
      <c r="NMK29" s="21"/>
      <c r="NMM29" s="21"/>
      <c r="NMO29" s="21"/>
      <c r="NMQ29" s="21"/>
      <c r="NMS29" s="21"/>
      <c r="NMU29" s="21"/>
      <c r="NMW29" s="21"/>
      <c r="NMY29" s="21"/>
      <c r="NNA29" s="21"/>
      <c r="NNC29" s="21"/>
      <c r="NNE29" s="21"/>
      <c r="NNG29" s="21"/>
      <c r="NNI29" s="21"/>
      <c r="NNK29" s="21"/>
      <c r="NNM29" s="21"/>
      <c r="NNO29" s="21"/>
      <c r="NNQ29" s="21"/>
      <c r="NNS29" s="21"/>
      <c r="NNU29" s="21"/>
      <c r="NNW29" s="21"/>
      <c r="NNY29" s="21"/>
      <c r="NOA29" s="21"/>
      <c r="NOC29" s="21"/>
      <c r="NOE29" s="21"/>
      <c r="NOG29" s="21"/>
      <c r="NOI29" s="21"/>
      <c r="NOK29" s="21"/>
      <c r="NOM29" s="21"/>
      <c r="NOO29" s="21"/>
      <c r="NOQ29" s="21"/>
      <c r="NOS29" s="21"/>
      <c r="NOU29" s="21"/>
      <c r="NOW29" s="21"/>
      <c r="NOY29" s="21"/>
      <c r="NPA29" s="21"/>
      <c r="NPC29" s="21"/>
      <c r="NPE29" s="21"/>
      <c r="NPG29" s="21"/>
      <c r="NPI29" s="21"/>
      <c r="NPK29" s="21"/>
      <c r="NPM29" s="21"/>
      <c r="NPO29" s="21"/>
      <c r="NPQ29" s="21"/>
      <c r="NPS29" s="21"/>
      <c r="NPU29" s="21"/>
      <c r="NPW29" s="21"/>
      <c r="NPY29" s="21"/>
      <c r="NQA29" s="21"/>
      <c r="NQC29" s="21"/>
      <c r="NQE29" s="21"/>
      <c r="NQG29" s="21"/>
      <c r="NQI29" s="21"/>
      <c r="NQK29" s="21"/>
      <c r="NQM29" s="21"/>
      <c r="NQO29" s="21"/>
      <c r="NQQ29" s="21"/>
      <c r="NQS29" s="21"/>
      <c r="NQU29" s="21"/>
      <c r="NQW29" s="21"/>
      <c r="NQY29" s="21"/>
      <c r="NRA29" s="21"/>
      <c r="NRC29" s="21"/>
      <c r="NRE29" s="21"/>
      <c r="NRG29" s="21"/>
      <c r="NRI29" s="21"/>
      <c r="NRK29" s="21"/>
      <c r="NRM29" s="21"/>
      <c r="NRO29" s="21"/>
      <c r="NRQ29" s="21"/>
      <c r="NRS29" s="21"/>
      <c r="NRU29" s="21"/>
      <c r="NRW29" s="21"/>
      <c r="NRY29" s="21"/>
      <c r="NSA29" s="21"/>
      <c r="NSC29" s="21"/>
      <c r="NSE29" s="21"/>
      <c r="NSG29" s="21"/>
      <c r="NSI29" s="21"/>
      <c r="NSK29" s="21"/>
      <c r="NSM29" s="21"/>
      <c r="NSO29" s="21"/>
      <c r="NSQ29" s="21"/>
      <c r="NSS29" s="21"/>
      <c r="NSU29" s="21"/>
      <c r="NSW29" s="21"/>
      <c r="NSY29" s="21"/>
      <c r="NTA29" s="21"/>
      <c r="NTC29" s="21"/>
      <c r="NTE29" s="21"/>
      <c r="NTG29" s="21"/>
      <c r="NTI29" s="21"/>
      <c r="NTK29" s="21"/>
      <c r="NTM29" s="21"/>
      <c r="NTO29" s="21"/>
      <c r="NTQ29" s="21"/>
      <c r="NTS29" s="21"/>
      <c r="NTU29" s="21"/>
      <c r="NTW29" s="21"/>
      <c r="NTY29" s="21"/>
      <c r="NUA29" s="21"/>
      <c r="NUC29" s="21"/>
      <c r="NUE29" s="21"/>
      <c r="NUG29" s="21"/>
      <c r="NUI29" s="21"/>
      <c r="NUK29" s="21"/>
      <c r="NUM29" s="21"/>
      <c r="NUO29" s="21"/>
      <c r="NUQ29" s="21"/>
      <c r="NUS29" s="21"/>
      <c r="NUU29" s="21"/>
      <c r="NUW29" s="21"/>
      <c r="NUY29" s="21"/>
      <c r="NVA29" s="21"/>
      <c r="NVC29" s="21"/>
      <c r="NVE29" s="21"/>
      <c r="NVG29" s="21"/>
      <c r="NVI29" s="21"/>
      <c r="NVK29" s="21"/>
      <c r="NVM29" s="21"/>
      <c r="NVO29" s="21"/>
      <c r="NVQ29" s="21"/>
      <c r="NVS29" s="21"/>
      <c r="NVU29" s="21"/>
      <c r="NVW29" s="21"/>
      <c r="NVY29" s="21"/>
      <c r="NWA29" s="21"/>
      <c r="NWC29" s="21"/>
      <c r="NWE29" s="21"/>
      <c r="NWG29" s="21"/>
      <c r="NWI29" s="21"/>
      <c r="NWK29" s="21"/>
      <c r="NWM29" s="21"/>
      <c r="NWO29" s="21"/>
      <c r="NWQ29" s="21"/>
      <c r="NWS29" s="21"/>
      <c r="NWU29" s="21"/>
      <c r="NWW29" s="21"/>
      <c r="NWY29" s="21"/>
      <c r="NXA29" s="21"/>
      <c r="NXC29" s="21"/>
      <c r="NXE29" s="21"/>
      <c r="NXG29" s="21"/>
      <c r="NXI29" s="21"/>
      <c r="NXK29" s="21"/>
      <c r="NXM29" s="21"/>
      <c r="NXO29" s="21"/>
      <c r="NXQ29" s="21"/>
      <c r="NXS29" s="21"/>
      <c r="NXU29" s="21"/>
      <c r="NXW29" s="21"/>
      <c r="NXY29" s="21"/>
      <c r="NYA29" s="21"/>
      <c r="NYC29" s="21"/>
      <c r="NYE29" s="21"/>
      <c r="NYG29" s="21"/>
      <c r="NYI29" s="21"/>
      <c r="NYK29" s="21"/>
      <c r="NYM29" s="21"/>
      <c r="NYO29" s="21"/>
      <c r="NYQ29" s="21"/>
      <c r="NYS29" s="21"/>
      <c r="NYU29" s="21"/>
      <c r="NYW29" s="21"/>
      <c r="NYY29" s="21"/>
      <c r="NZA29" s="21"/>
      <c r="NZC29" s="21"/>
      <c r="NZE29" s="21"/>
      <c r="NZG29" s="21"/>
      <c r="NZI29" s="21"/>
      <c r="NZK29" s="21"/>
      <c r="NZM29" s="21"/>
      <c r="NZO29" s="21"/>
      <c r="NZQ29" s="21"/>
      <c r="NZS29" s="21"/>
      <c r="NZU29" s="21"/>
      <c r="NZW29" s="21"/>
      <c r="NZY29" s="21"/>
      <c r="OAA29" s="21"/>
      <c r="OAC29" s="21"/>
      <c r="OAE29" s="21"/>
      <c r="OAG29" s="21"/>
      <c r="OAI29" s="21"/>
      <c r="OAK29" s="21"/>
      <c r="OAM29" s="21"/>
      <c r="OAO29" s="21"/>
      <c r="OAQ29" s="21"/>
      <c r="OAS29" s="21"/>
      <c r="OAU29" s="21"/>
      <c r="OAW29" s="21"/>
      <c r="OAY29" s="21"/>
      <c r="OBA29" s="21"/>
      <c r="OBC29" s="21"/>
      <c r="OBE29" s="21"/>
      <c r="OBG29" s="21"/>
      <c r="OBI29" s="21"/>
      <c r="OBK29" s="21"/>
      <c r="OBM29" s="21"/>
      <c r="OBO29" s="21"/>
      <c r="OBQ29" s="21"/>
      <c r="OBS29" s="21"/>
      <c r="OBU29" s="21"/>
      <c r="OBW29" s="21"/>
      <c r="OBY29" s="21"/>
      <c r="OCA29" s="21"/>
      <c r="OCC29" s="21"/>
      <c r="OCE29" s="21"/>
      <c r="OCG29" s="21"/>
      <c r="OCI29" s="21"/>
      <c r="OCK29" s="21"/>
      <c r="OCM29" s="21"/>
      <c r="OCO29" s="21"/>
      <c r="OCQ29" s="21"/>
      <c r="OCS29" s="21"/>
      <c r="OCU29" s="21"/>
      <c r="OCW29" s="21"/>
      <c r="OCY29" s="21"/>
      <c r="ODA29" s="21"/>
      <c r="ODC29" s="21"/>
      <c r="ODE29" s="21"/>
      <c r="ODG29" s="21"/>
      <c r="ODI29" s="21"/>
      <c r="ODK29" s="21"/>
      <c r="ODM29" s="21"/>
      <c r="ODO29" s="21"/>
      <c r="ODQ29" s="21"/>
      <c r="ODS29" s="21"/>
      <c r="ODU29" s="21"/>
      <c r="ODW29" s="21"/>
      <c r="ODY29" s="21"/>
      <c r="OEA29" s="21"/>
      <c r="OEC29" s="21"/>
      <c r="OEE29" s="21"/>
      <c r="OEG29" s="21"/>
      <c r="OEI29" s="21"/>
      <c r="OEK29" s="21"/>
      <c r="OEM29" s="21"/>
      <c r="OEO29" s="21"/>
      <c r="OEQ29" s="21"/>
      <c r="OES29" s="21"/>
      <c r="OEU29" s="21"/>
      <c r="OEW29" s="21"/>
      <c r="OEY29" s="21"/>
      <c r="OFA29" s="21"/>
      <c r="OFC29" s="21"/>
      <c r="OFE29" s="21"/>
      <c r="OFG29" s="21"/>
      <c r="OFI29" s="21"/>
      <c r="OFK29" s="21"/>
      <c r="OFM29" s="21"/>
      <c r="OFO29" s="21"/>
      <c r="OFQ29" s="21"/>
      <c r="OFS29" s="21"/>
      <c r="OFU29" s="21"/>
      <c r="OFW29" s="21"/>
      <c r="OFY29" s="21"/>
      <c r="OGA29" s="21"/>
      <c r="OGC29" s="21"/>
      <c r="OGE29" s="21"/>
      <c r="OGG29" s="21"/>
      <c r="OGI29" s="21"/>
      <c r="OGK29" s="21"/>
      <c r="OGM29" s="21"/>
      <c r="OGO29" s="21"/>
      <c r="OGQ29" s="21"/>
      <c r="OGS29" s="21"/>
      <c r="OGU29" s="21"/>
      <c r="OGW29" s="21"/>
      <c r="OGY29" s="21"/>
      <c r="OHA29" s="21"/>
      <c r="OHC29" s="21"/>
      <c r="OHE29" s="21"/>
      <c r="OHG29" s="21"/>
      <c r="OHI29" s="21"/>
      <c r="OHK29" s="21"/>
      <c r="OHM29" s="21"/>
      <c r="OHO29" s="21"/>
      <c r="OHQ29" s="21"/>
      <c r="OHS29" s="21"/>
      <c r="OHU29" s="21"/>
      <c r="OHW29" s="21"/>
      <c r="OHY29" s="21"/>
      <c r="OIA29" s="21"/>
      <c r="OIC29" s="21"/>
      <c r="OIE29" s="21"/>
      <c r="OIG29" s="21"/>
      <c r="OII29" s="21"/>
      <c r="OIK29" s="21"/>
      <c r="OIM29" s="21"/>
      <c r="OIO29" s="21"/>
      <c r="OIQ29" s="21"/>
      <c r="OIS29" s="21"/>
      <c r="OIU29" s="21"/>
      <c r="OIW29" s="21"/>
      <c r="OIY29" s="21"/>
      <c r="OJA29" s="21"/>
      <c r="OJC29" s="21"/>
      <c r="OJE29" s="21"/>
      <c r="OJG29" s="21"/>
      <c r="OJI29" s="21"/>
      <c r="OJK29" s="21"/>
      <c r="OJM29" s="21"/>
      <c r="OJO29" s="21"/>
      <c r="OJQ29" s="21"/>
      <c r="OJS29" s="21"/>
      <c r="OJU29" s="21"/>
      <c r="OJW29" s="21"/>
      <c r="OJY29" s="21"/>
      <c r="OKA29" s="21"/>
      <c r="OKC29" s="21"/>
      <c r="OKE29" s="21"/>
      <c r="OKG29" s="21"/>
      <c r="OKI29" s="21"/>
      <c r="OKK29" s="21"/>
      <c r="OKM29" s="21"/>
      <c r="OKO29" s="21"/>
      <c r="OKQ29" s="21"/>
      <c r="OKS29" s="21"/>
      <c r="OKU29" s="21"/>
      <c r="OKW29" s="21"/>
      <c r="OKY29" s="21"/>
      <c r="OLA29" s="21"/>
      <c r="OLC29" s="21"/>
      <c r="OLE29" s="21"/>
      <c r="OLG29" s="21"/>
      <c r="OLI29" s="21"/>
      <c r="OLK29" s="21"/>
      <c r="OLM29" s="21"/>
      <c r="OLO29" s="21"/>
      <c r="OLQ29" s="21"/>
      <c r="OLS29" s="21"/>
      <c r="OLU29" s="21"/>
      <c r="OLW29" s="21"/>
      <c r="OLY29" s="21"/>
      <c r="OMA29" s="21"/>
      <c r="OMC29" s="21"/>
      <c r="OME29" s="21"/>
      <c r="OMG29" s="21"/>
      <c r="OMI29" s="21"/>
      <c r="OMK29" s="21"/>
      <c r="OMM29" s="21"/>
      <c r="OMO29" s="21"/>
      <c r="OMQ29" s="21"/>
      <c r="OMS29" s="21"/>
      <c r="OMU29" s="21"/>
      <c r="OMW29" s="21"/>
      <c r="OMY29" s="21"/>
      <c r="ONA29" s="21"/>
      <c r="ONC29" s="21"/>
      <c r="ONE29" s="21"/>
      <c r="ONG29" s="21"/>
      <c r="ONI29" s="21"/>
      <c r="ONK29" s="21"/>
      <c r="ONM29" s="21"/>
      <c r="ONO29" s="21"/>
      <c r="ONQ29" s="21"/>
      <c r="ONS29" s="21"/>
      <c r="ONU29" s="21"/>
      <c r="ONW29" s="21"/>
      <c r="ONY29" s="21"/>
      <c r="OOA29" s="21"/>
      <c r="OOC29" s="21"/>
      <c r="OOE29" s="21"/>
      <c r="OOG29" s="21"/>
      <c r="OOI29" s="21"/>
      <c r="OOK29" s="21"/>
      <c r="OOM29" s="21"/>
      <c r="OOO29" s="21"/>
      <c r="OOQ29" s="21"/>
      <c r="OOS29" s="21"/>
      <c r="OOU29" s="21"/>
      <c r="OOW29" s="21"/>
      <c r="OOY29" s="21"/>
      <c r="OPA29" s="21"/>
      <c r="OPC29" s="21"/>
      <c r="OPE29" s="21"/>
      <c r="OPG29" s="21"/>
      <c r="OPI29" s="21"/>
      <c r="OPK29" s="21"/>
      <c r="OPM29" s="21"/>
      <c r="OPO29" s="21"/>
      <c r="OPQ29" s="21"/>
      <c r="OPS29" s="21"/>
      <c r="OPU29" s="21"/>
      <c r="OPW29" s="21"/>
      <c r="OPY29" s="21"/>
      <c r="OQA29" s="21"/>
      <c r="OQC29" s="21"/>
      <c r="OQE29" s="21"/>
      <c r="OQG29" s="21"/>
      <c r="OQI29" s="21"/>
      <c r="OQK29" s="21"/>
      <c r="OQM29" s="21"/>
      <c r="OQO29" s="21"/>
      <c r="OQQ29" s="21"/>
      <c r="OQS29" s="21"/>
      <c r="OQU29" s="21"/>
      <c r="OQW29" s="21"/>
      <c r="OQY29" s="21"/>
      <c r="ORA29" s="21"/>
      <c r="ORC29" s="21"/>
      <c r="ORE29" s="21"/>
      <c r="ORG29" s="21"/>
      <c r="ORI29" s="21"/>
      <c r="ORK29" s="21"/>
      <c r="ORM29" s="21"/>
      <c r="ORO29" s="21"/>
      <c r="ORQ29" s="21"/>
      <c r="ORS29" s="21"/>
      <c r="ORU29" s="21"/>
      <c r="ORW29" s="21"/>
      <c r="ORY29" s="21"/>
      <c r="OSA29" s="21"/>
      <c r="OSC29" s="21"/>
      <c r="OSE29" s="21"/>
      <c r="OSG29" s="21"/>
      <c r="OSI29" s="21"/>
      <c r="OSK29" s="21"/>
      <c r="OSM29" s="21"/>
      <c r="OSO29" s="21"/>
      <c r="OSQ29" s="21"/>
      <c r="OSS29" s="21"/>
      <c r="OSU29" s="21"/>
      <c r="OSW29" s="21"/>
      <c r="OSY29" s="21"/>
      <c r="OTA29" s="21"/>
      <c r="OTC29" s="21"/>
      <c r="OTE29" s="21"/>
      <c r="OTG29" s="21"/>
      <c r="OTI29" s="21"/>
      <c r="OTK29" s="21"/>
      <c r="OTM29" s="21"/>
      <c r="OTO29" s="21"/>
      <c r="OTQ29" s="21"/>
      <c r="OTS29" s="21"/>
      <c r="OTU29" s="21"/>
      <c r="OTW29" s="21"/>
      <c r="OTY29" s="21"/>
      <c r="OUA29" s="21"/>
      <c r="OUC29" s="21"/>
      <c r="OUE29" s="21"/>
      <c r="OUG29" s="21"/>
      <c r="OUI29" s="21"/>
      <c r="OUK29" s="21"/>
      <c r="OUM29" s="21"/>
      <c r="OUO29" s="21"/>
      <c r="OUQ29" s="21"/>
      <c r="OUS29" s="21"/>
      <c r="OUU29" s="21"/>
      <c r="OUW29" s="21"/>
      <c r="OUY29" s="21"/>
      <c r="OVA29" s="21"/>
      <c r="OVC29" s="21"/>
      <c r="OVE29" s="21"/>
      <c r="OVG29" s="21"/>
      <c r="OVI29" s="21"/>
      <c r="OVK29" s="21"/>
      <c r="OVM29" s="21"/>
      <c r="OVO29" s="21"/>
      <c r="OVQ29" s="21"/>
      <c r="OVS29" s="21"/>
      <c r="OVU29" s="21"/>
      <c r="OVW29" s="21"/>
      <c r="OVY29" s="21"/>
      <c r="OWA29" s="21"/>
      <c r="OWC29" s="21"/>
      <c r="OWE29" s="21"/>
      <c r="OWG29" s="21"/>
      <c r="OWI29" s="21"/>
      <c r="OWK29" s="21"/>
      <c r="OWM29" s="21"/>
      <c r="OWO29" s="21"/>
      <c r="OWQ29" s="21"/>
      <c r="OWS29" s="21"/>
      <c r="OWU29" s="21"/>
      <c r="OWW29" s="21"/>
      <c r="OWY29" s="21"/>
      <c r="OXA29" s="21"/>
      <c r="OXC29" s="21"/>
      <c r="OXE29" s="21"/>
      <c r="OXG29" s="21"/>
      <c r="OXI29" s="21"/>
      <c r="OXK29" s="21"/>
      <c r="OXM29" s="21"/>
      <c r="OXO29" s="21"/>
      <c r="OXQ29" s="21"/>
      <c r="OXS29" s="21"/>
      <c r="OXU29" s="21"/>
      <c r="OXW29" s="21"/>
      <c r="OXY29" s="21"/>
      <c r="OYA29" s="21"/>
      <c r="OYC29" s="21"/>
      <c r="OYE29" s="21"/>
      <c r="OYG29" s="21"/>
      <c r="OYI29" s="21"/>
      <c r="OYK29" s="21"/>
      <c r="OYM29" s="21"/>
      <c r="OYO29" s="21"/>
      <c r="OYQ29" s="21"/>
      <c r="OYS29" s="21"/>
      <c r="OYU29" s="21"/>
      <c r="OYW29" s="21"/>
      <c r="OYY29" s="21"/>
      <c r="OZA29" s="21"/>
      <c r="OZC29" s="21"/>
      <c r="OZE29" s="21"/>
      <c r="OZG29" s="21"/>
      <c r="OZI29" s="21"/>
      <c r="OZK29" s="21"/>
      <c r="OZM29" s="21"/>
      <c r="OZO29" s="21"/>
      <c r="OZQ29" s="21"/>
      <c r="OZS29" s="21"/>
      <c r="OZU29" s="21"/>
      <c r="OZW29" s="21"/>
      <c r="OZY29" s="21"/>
      <c r="PAA29" s="21"/>
      <c r="PAC29" s="21"/>
      <c r="PAE29" s="21"/>
      <c r="PAG29" s="21"/>
      <c r="PAI29" s="21"/>
      <c r="PAK29" s="21"/>
      <c r="PAM29" s="21"/>
      <c r="PAO29" s="21"/>
      <c r="PAQ29" s="21"/>
      <c r="PAS29" s="21"/>
      <c r="PAU29" s="21"/>
      <c r="PAW29" s="21"/>
      <c r="PAY29" s="21"/>
      <c r="PBA29" s="21"/>
      <c r="PBC29" s="21"/>
      <c r="PBE29" s="21"/>
      <c r="PBG29" s="21"/>
      <c r="PBI29" s="21"/>
      <c r="PBK29" s="21"/>
      <c r="PBM29" s="21"/>
      <c r="PBO29" s="21"/>
      <c r="PBQ29" s="21"/>
      <c r="PBS29" s="21"/>
      <c r="PBU29" s="21"/>
      <c r="PBW29" s="21"/>
      <c r="PBY29" s="21"/>
      <c r="PCA29" s="21"/>
      <c r="PCC29" s="21"/>
      <c r="PCE29" s="21"/>
      <c r="PCG29" s="21"/>
      <c r="PCI29" s="21"/>
      <c r="PCK29" s="21"/>
      <c r="PCM29" s="21"/>
      <c r="PCO29" s="21"/>
      <c r="PCQ29" s="21"/>
      <c r="PCS29" s="21"/>
      <c r="PCU29" s="21"/>
      <c r="PCW29" s="21"/>
      <c r="PCY29" s="21"/>
      <c r="PDA29" s="21"/>
      <c r="PDC29" s="21"/>
      <c r="PDE29" s="21"/>
      <c r="PDG29" s="21"/>
      <c r="PDI29" s="21"/>
      <c r="PDK29" s="21"/>
      <c r="PDM29" s="21"/>
      <c r="PDO29" s="21"/>
      <c r="PDQ29" s="21"/>
      <c r="PDS29" s="21"/>
      <c r="PDU29" s="21"/>
      <c r="PDW29" s="21"/>
      <c r="PDY29" s="21"/>
      <c r="PEA29" s="21"/>
      <c r="PEC29" s="21"/>
      <c r="PEE29" s="21"/>
      <c r="PEG29" s="21"/>
      <c r="PEI29" s="21"/>
      <c r="PEK29" s="21"/>
      <c r="PEM29" s="21"/>
      <c r="PEO29" s="21"/>
      <c r="PEQ29" s="21"/>
      <c r="PES29" s="21"/>
      <c r="PEU29" s="21"/>
      <c r="PEW29" s="21"/>
      <c r="PEY29" s="21"/>
      <c r="PFA29" s="21"/>
      <c r="PFC29" s="21"/>
      <c r="PFE29" s="21"/>
      <c r="PFG29" s="21"/>
      <c r="PFI29" s="21"/>
      <c r="PFK29" s="21"/>
      <c r="PFM29" s="21"/>
      <c r="PFO29" s="21"/>
      <c r="PFQ29" s="21"/>
      <c r="PFS29" s="21"/>
      <c r="PFU29" s="21"/>
      <c r="PFW29" s="21"/>
      <c r="PFY29" s="21"/>
      <c r="PGA29" s="21"/>
      <c r="PGC29" s="21"/>
      <c r="PGE29" s="21"/>
      <c r="PGG29" s="21"/>
      <c r="PGI29" s="21"/>
      <c r="PGK29" s="21"/>
      <c r="PGM29" s="21"/>
      <c r="PGO29" s="21"/>
      <c r="PGQ29" s="21"/>
      <c r="PGS29" s="21"/>
      <c r="PGU29" s="21"/>
      <c r="PGW29" s="21"/>
      <c r="PGY29" s="21"/>
      <c r="PHA29" s="21"/>
      <c r="PHC29" s="21"/>
      <c r="PHE29" s="21"/>
      <c r="PHG29" s="21"/>
      <c r="PHI29" s="21"/>
      <c r="PHK29" s="21"/>
      <c r="PHM29" s="21"/>
      <c r="PHO29" s="21"/>
      <c r="PHQ29" s="21"/>
      <c r="PHS29" s="21"/>
      <c r="PHU29" s="21"/>
      <c r="PHW29" s="21"/>
      <c r="PHY29" s="21"/>
      <c r="PIA29" s="21"/>
      <c r="PIC29" s="21"/>
      <c r="PIE29" s="21"/>
      <c r="PIG29" s="21"/>
      <c r="PII29" s="21"/>
      <c r="PIK29" s="21"/>
      <c r="PIM29" s="21"/>
      <c r="PIO29" s="21"/>
      <c r="PIQ29" s="21"/>
      <c r="PIS29" s="21"/>
      <c r="PIU29" s="21"/>
      <c r="PIW29" s="21"/>
      <c r="PIY29" s="21"/>
      <c r="PJA29" s="21"/>
      <c r="PJC29" s="21"/>
      <c r="PJE29" s="21"/>
      <c r="PJG29" s="21"/>
      <c r="PJI29" s="21"/>
      <c r="PJK29" s="21"/>
      <c r="PJM29" s="21"/>
      <c r="PJO29" s="21"/>
      <c r="PJQ29" s="21"/>
      <c r="PJS29" s="21"/>
      <c r="PJU29" s="21"/>
      <c r="PJW29" s="21"/>
      <c r="PJY29" s="21"/>
      <c r="PKA29" s="21"/>
      <c r="PKC29" s="21"/>
      <c r="PKE29" s="21"/>
      <c r="PKG29" s="21"/>
      <c r="PKI29" s="21"/>
      <c r="PKK29" s="21"/>
      <c r="PKM29" s="21"/>
      <c r="PKO29" s="21"/>
      <c r="PKQ29" s="21"/>
      <c r="PKS29" s="21"/>
      <c r="PKU29" s="21"/>
      <c r="PKW29" s="21"/>
      <c r="PKY29" s="21"/>
      <c r="PLA29" s="21"/>
      <c r="PLC29" s="21"/>
      <c r="PLE29" s="21"/>
      <c r="PLG29" s="21"/>
      <c r="PLI29" s="21"/>
      <c r="PLK29" s="21"/>
      <c r="PLM29" s="21"/>
      <c r="PLO29" s="21"/>
      <c r="PLQ29" s="21"/>
      <c r="PLS29" s="21"/>
      <c r="PLU29" s="21"/>
      <c r="PLW29" s="21"/>
      <c r="PLY29" s="21"/>
      <c r="PMA29" s="21"/>
      <c r="PMC29" s="21"/>
      <c r="PME29" s="21"/>
      <c r="PMG29" s="21"/>
      <c r="PMI29" s="21"/>
      <c r="PMK29" s="21"/>
      <c r="PMM29" s="21"/>
      <c r="PMO29" s="21"/>
      <c r="PMQ29" s="21"/>
      <c r="PMS29" s="21"/>
      <c r="PMU29" s="21"/>
      <c r="PMW29" s="21"/>
      <c r="PMY29" s="21"/>
      <c r="PNA29" s="21"/>
      <c r="PNC29" s="21"/>
      <c r="PNE29" s="21"/>
      <c r="PNG29" s="21"/>
      <c r="PNI29" s="21"/>
      <c r="PNK29" s="21"/>
      <c r="PNM29" s="21"/>
      <c r="PNO29" s="21"/>
      <c r="PNQ29" s="21"/>
      <c r="PNS29" s="21"/>
      <c r="PNU29" s="21"/>
      <c r="PNW29" s="21"/>
      <c r="PNY29" s="21"/>
      <c r="POA29" s="21"/>
      <c r="POC29" s="21"/>
      <c r="POE29" s="21"/>
      <c r="POG29" s="21"/>
      <c r="POI29" s="21"/>
      <c r="POK29" s="21"/>
      <c r="POM29" s="21"/>
      <c r="POO29" s="21"/>
      <c r="POQ29" s="21"/>
      <c r="POS29" s="21"/>
      <c r="POU29" s="21"/>
      <c r="POW29" s="21"/>
      <c r="POY29" s="21"/>
      <c r="PPA29" s="21"/>
      <c r="PPC29" s="21"/>
      <c r="PPE29" s="21"/>
      <c r="PPG29" s="21"/>
      <c r="PPI29" s="21"/>
      <c r="PPK29" s="21"/>
      <c r="PPM29" s="21"/>
      <c r="PPO29" s="21"/>
      <c r="PPQ29" s="21"/>
      <c r="PPS29" s="21"/>
      <c r="PPU29" s="21"/>
      <c r="PPW29" s="21"/>
      <c r="PPY29" s="21"/>
      <c r="PQA29" s="21"/>
      <c r="PQC29" s="21"/>
      <c r="PQE29" s="21"/>
      <c r="PQG29" s="21"/>
      <c r="PQI29" s="21"/>
      <c r="PQK29" s="21"/>
      <c r="PQM29" s="21"/>
      <c r="PQO29" s="21"/>
      <c r="PQQ29" s="21"/>
      <c r="PQS29" s="21"/>
      <c r="PQU29" s="21"/>
      <c r="PQW29" s="21"/>
      <c r="PQY29" s="21"/>
      <c r="PRA29" s="21"/>
      <c r="PRC29" s="21"/>
      <c r="PRE29" s="21"/>
      <c r="PRG29" s="21"/>
      <c r="PRI29" s="21"/>
      <c r="PRK29" s="21"/>
      <c r="PRM29" s="21"/>
      <c r="PRO29" s="21"/>
      <c r="PRQ29" s="21"/>
      <c r="PRS29" s="21"/>
      <c r="PRU29" s="21"/>
      <c r="PRW29" s="21"/>
      <c r="PRY29" s="21"/>
      <c r="PSA29" s="21"/>
      <c r="PSC29" s="21"/>
      <c r="PSE29" s="21"/>
      <c r="PSG29" s="21"/>
      <c r="PSI29" s="21"/>
      <c r="PSK29" s="21"/>
      <c r="PSM29" s="21"/>
      <c r="PSO29" s="21"/>
      <c r="PSQ29" s="21"/>
      <c r="PSS29" s="21"/>
      <c r="PSU29" s="21"/>
      <c r="PSW29" s="21"/>
      <c r="PSY29" s="21"/>
      <c r="PTA29" s="21"/>
      <c r="PTC29" s="21"/>
      <c r="PTE29" s="21"/>
      <c r="PTG29" s="21"/>
      <c r="PTI29" s="21"/>
      <c r="PTK29" s="21"/>
      <c r="PTM29" s="21"/>
      <c r="PTO29" s="21"/>
      <c r="PTQ29" s="21"/>
      <c r="PTS29" s="21"/>
      <c r="PTU29" s="21"/>
      <c r="PTW29" s="21"/>
      <c r="PTY29" s="21"/>
      <c r="PUA29" s="21"/>
      <c r="PUC29" s="21"/>
      <c r="PUE29" s="21"/>
      <c r="PUG29" s="21"/>
      <c r="PUI29" s="21"/>
      <c r="PUK29" s="21"/>
      <c r="PUM29" s="21"/>
      <c r="PUO29" s="21"/>
      <c r="PUQ29" s="21"/>
      <c r="PUS29" s="21"/>
      <c r="PUU29" s="21"/>
      <c r="PUW29" s="21"/>
      <c r="PUY29" s="21"/>
      <c r="PVA29" s="21"/>
      <c r="PVC29" s="21"/>
      <c r="PVE29" s="21"/>
      <c r="PVG29" s="21"/>
      <c r="PVI29" s="21"/>
      <c r="PVK29" s="21"/>
      <c r="PVM29" s="21"/>
      <c r="PVO29" s="21"/>
      <c r="PVQ29" s="21"/>
      <c r="PVS29" s="21"/>
      <c r="PVU29" s="21"/>
      <c r="PVW29" s="21"/>
      <c r="PVY29" s="21"/>
      <c r="PWA29" s="21"/>
      <c r="PWC29" s="21"/>
      <c r="PWE29" s="21"/>
      <c r="PWG29" s="21"/>
      <c r="PWI29" s="21"/>
      <c r="PWK29" s="21"/>
      <c r="PWM29" s="21"/>
      <c r="PWO29" s="21"/>
      <c r="PWQ29" s="21"/>
      <c r="PWS29" s="21"/>
      <c r="PWU29" s="21"/>
      <c r="PWW29" s="21"/>
      <c r="PWY29" s="21"/>
      <c r="PXA29" s="21"/>
      <c r="PXC29" s="21"/>
      <c r="PXE29" s="21"/>
      <c r="PXG29" s="21"/>
      <c r="PXI29" s="21"/>
      <c r="PXK29" s="21"/>
      <c r="PXM29" s="21"/>
      <c r="PXO29" s="21"/>
      <c r="PXQ29" s="21"/>
      <c r="PXS29" s="21"/>
      <c r="PXU29" s="21"/>
      <c r="PXW29" s="21"/>
      <c r="PXY29" s="21"/>
      <c r="PYA29" s="21"/>
      <c r="PYC29" s="21"/>
      <c r="PYE29" s="21"/>
      <c r="PYG29" s="21"/>
      <c r="PYI29" s="21"/>
      <c r="PYK29" s="21"/>
      <c r="PYM29" s="21"/>
      <c r="PYO29" s="21"/>
      <c r="PYQ29" s="21"/>
      <c r="PYS29" s="21"/>
      <c r="PYU29" s="21"/>
      <c r="PYW29" s="21"/>
      <c r="PYY29" s="21"/>
      <c r="PZA29" s="21"/>
      <c r="PZC29" s="21"/>
      <c r="PZE29" s="21"/>
      <c r="PZG29" s="21"/>
      <c r="PZI29" s="21"/>
      <c r="PZK29" s="21"/>
      <c r="PZM29" s="21"/>
      <c r="PZO29" s="21"/>
      <c r="PZQ29" s="21"/>
      <c r="PZS29" s="21"/>
      <c r="PZU29" s="21"/>
      <c r="PZW29" s="21"/>
      <c r="PZY29" s="21"/>
      <c r="QAA29" s="21"/>
      <c r="QAC29" s="21"/>
      <c r="QAE29" s="21"/>
      <c r="QAG29" s="21"/>
      <c r="QAI29" s="21"/>
      <c r="QAK29" s="21"/>
      <c r="QAM29" s="21"/>
      <c r="QAO29" s="21"/>
      <c r="QAQ29" s="21"/>
      <c r="QAS29" s="21"/>
      <c r="QAU29" s="21"/>
      <c r="QAW29" s="21"/>
      <c r="QAY29" s="21"/>
      <c r="QBA29" s="21"/>
      <c r="QBC29" s="21"/>
      <c r="QBE29" s="21"/>
      <c r="QBG29" s="21"/>
      <c r="QBI29" s="21"/>
      <c r="QBK29" s="21"/>
      <c r="QBM29" s="21"/>
      <c r="QBO29" s="21"/>
      <c r="QBQ29" s="21"/>
      <c r="QBS29" s="21"/>
      <c r="QBU29" s="21"/>
      <c r="QBW29" s="21"/>
      <c r="QBY29" s="21"/>
      <c r="QCA29" s="21"/>
      <c r="QCC29" s="21"/>
      <c r="QCE29" s="21"/>
      <c r="QCG29" s="21"/>
      <c r="QCI29" s="21"/>
      <c r="QCK29" s="21"/>
      <c r="QCM29" s="21"/>
      <c r="QCO29" s="21"/>
      <c r="QCQ29" s="21"/>
      <c r="QCS29" s="21"/>
      <c r="QCU29" s="21"/>
      <c r="QCW29" s="21"/>
      <c r="QCY29" s="21"/>
      <c r="QDA29" s="21"/>
      <c r="QDC29" s="21"/>
      <c r="QDE29" s="21"/>
      <c r="QDG29" s="21"/>
      <c r="QDI29" s="21"/>
      <c r="QDK29" s="21"/>
      <c r="QDM29" s="21"/>
      <c r="QDO29" s="21"/>
      <c r="QDQ29" s="21"/>
      <c r="QDS29" s="21"/>
      <c r="QDU29" s="21"/>
      <c r="QDW29" s="21"/>
      <c r="QDY29" s="21"/>
      <c r="QEA29" s="21"/>
      <c r="QEC29" s="21"/>
      <c r="QEE29" s="21"/>
      <c r="QEG29" s="21"/>
      <c r="QEI29" s="21"/>
      <c r="QEK29" s="21"/>
      <c r="QEM29" s="21"/>
      <c r="QEO29" s="21"/>
      <c r="QEQ29" s="21"/>
      <c r="QES29" s="21"/>
      <c r="QEU29" s="21"/>
      <c r="QEW29" s="21"/>
      <c r="QEY29" s="21"/>
      <c r="QFA29" s="21"/>
      <c r="QFC29" s="21"/>
      <c r="QFE29" s="21"/>
      <c r="QFG29" s="21"/>
      <c r="QFI29" s="21"/>
      <c r="QFK29" s="21"/>
      <c r="QFM29" s="21"/>
      <c r="QFO29" s="21"/>
      <c r="QFQ29" s="21"/>
      <c r="QFS29" s="21"/>
      <c r="QFU29" s="21"/>
      <c r="QFW29" s="21"/>
      <c r="QFY29" s="21"/>
      <c r="QGA29" s="21"/>
      <c r="QGC29" s="21"/>
      <c r="QGE29" s="21"/>
      <c r="QGG29" s="21"/>
      <c r="QGI29" s="21"/>
      <c r="QGK29" s="21"/>
      <c r="QGM29" s="21"/>
      <c r="QGO29" s="21"/>
      <c r="QGQ29" s="21"/>
      <c r="QGS29" s="21"/>
      <c r="QGU29" s="21"/>
      <c r="QGW29" s="21"/>
      <c r="QGY29" s="21"/>
      <c r="QHA29" s="21"/>
      <c r="QHC29" s="21"/>
      <c r="QHE29" s="21"/>
      <c r="QHG29" s="21"/>
      <c r="QHI29" s="21"/>
      <c r="QHK29" s="21"/>
      <c r="QHM29" s="21"/>
      <c r="QHO29" s="21"/>
      <c r="QHQ29" s="21"/>
      <c r="QHS29" s="21"/>
      <c r="QHU29" s="21"/>
      <c r="QHW29" s="21"/>
      <c r="QHY29" s="21"/>
      <c r="QIA29" s="21"/>
      <c r="QIC29" s="21"/>
      <c r="QIE29" s="21"/>
      <c r="QIG29" s="21"/>
      <c r="QII29" s="21"/>
      <c r="QIK29" s="21"/>
      <c r="QIM29" s="21"/>
      <c r="QIO29" s="21"/>
      <c r="QIQ29" s="21"/>
      <c r="QIS29" s="21"/>
      <c r="QIU29" s="21"/>
      <c r="QIW29" s="21"/>
      <c r="QIY29" s="21"/>
      <c r="QJA29" s="21"/>
      <c r="QJC29" s="21"/>
      <c r="QJE29" s="21"/>
      <c r="QJG29" s="21"/>
      <c r="QJI29" s="21"/>
      <c r="QJK29" s="21"/>
      <c r="QJM29" s="21"/>
      <c r="QJO29" s="21"/>
      <c r="QJQ29" s="21"/>
      <c r="QJS29" s="21"/>
      <c r="QJU29" s="21"/>
      <c r="QJW29" s="21"/>
      <c r="QJY29" s="21"/>
      <c r="QKA29" s="21"/>
      <c r="QKC29" s="21"/>
      <c r="QKE29" s="21"/>
      <c r="QKG29" s="21"/>
      <c r="QKI29" s="21"/>
      <c r="QKK29" s="21"/>
      <c r="QKM29" s="21"/>
      <c r="QKO29" s="21"/>
      <c r="QKQ29" s="21"/>
      <c r="QKS29" s="21"/>
      <c r="QKU29" s="21"/>
      <c r="QKW29" s="21"/>
      <c r="QKY29" s="21"/>
      <c r="QLA29" s="21"/>
      <c r="QLC29" s="21"/>
      <c r="QLE29" s="21"/>
      <c r="QLG29" s="21"/>
      <c r="QLI29" s="21"/>
      <c r="QLK29" s="21"/>
      <c r="QLM29" s="21"/>
      <c r="QLO29" s="21"/>
      <c r="QLQ29" s="21"/>
      <c r="QLS29" s="21"/>
      <c r="QLU29" s="21"/>
      <c r="QLW29" s="21"/>
      <c r="QLY29" s="21"/>
      <c r="QMA29" s="21"/>
      <c r="QMC29" s="21"/>
      <c r="QME29" s="21"/>
      <c r="QMG29" s="21"/>
      <c r="QMI29" s="21"/>
      <c r="QMK29" s="21"/>
      <c r="QMM29" s="21"/>
      <c r="QMO29" s="21"/>
      <c r="QMQ29" s="21"/>
      <c r="QMS29" s="21"/>
      <c r="QMU29" s="21"/>
      <c r="QMW29" s="21"/>
      <c r="QMY29" s="21"/>
      <c r="QNA29" s="21"/>
      <c r="QNC29" s="21"/>
      <c r="QNE29" s="21"/>
      <c r="QNG29" s="21"/>
      <c r="QNI29" s="21"/>
      <c r="QNK29" s="21"/>
      <c r="QNM29" s="21"/>
      <c r="QNO29" s="21"/>
      <c r="QNQ29" s="21"/>
      <c r="QNS29" s="21"/>
      <c r="QNU29" s="21"/>
      <c r="QNW29" s="21"/>
      <c r="QNY29" s="21"/>
      <c r="QOA29" s="21"/>
      <c r="QOC29" s="21"/>
      <c r="QOE29" s="21"/>
      <c r="QOG29" s="21"/>
      <c r="QOI29" s="21"/>
      <c r="QOK29" s="21"/>
      <c r="QOM29" s="21"/>
      <c r="QOO29" s="21"/>
      <c r="QOQ29" s="21"/>
      <c r="QOS29" s="21"/>
      <c r="QOU29" s="21"/>
      <c r="QOW29" s="21"/>
      <c r="QOY29" s="21"/>
      <c r="QPA29" s="21"/>
      <c r="QPC29" s="21"/>
      <c r="QPE29" s="21"/>
      <c r="QPG29" s="21"/>
      <c r="QPI29" s="21"/>
      <c r="QPK29" s="21"/>
      <c r="QPM29" s="21"/>
      <c r="QPO29" s="21"/>
      <c r="QPQ29" s="21"/>
      <c r="QPS29" s="21"/>
      <c r="QPU29" s="21"/>
      <c r="QPW29" s="21"/>
      <c r="QPY29" s="21"/>
      <c r="QQA29" s="21"/>
      <c r="QQC29" s="21"/>
      <c r="QQE29" s="21"/>
      <c r="QQG29" s="21"/>
      <c r="QQI29" s="21"/>
      <c r="QQK29" s="21"/>
      <c r="QQM29" s="21"/>
      <c r="QQO29" s="21"/>
      <c r="QQQ29" s="21"/>
      <c r="QQS29" s="21"/>
      <c r="QQU29" s="21"/>
      <c r="QQW29" s="21"/>
      <c r="QQY29" s="21"/>
      <c r="QRA29" s="21"/>
      <c r="QRC29" s="21"/>
      <c r="QRE29" s="21"/>
      <c r="QRG29" s="21"/>
      <c r="QRI29" s="21"/>
      <c r="QRK29" s="21"/>
      <c r="QRM29" s="21"/>
      <c r="QRO29" s="21"/>
      <c r="QRQ29" s="21"/>
      <c r="QRS29" s="21"/>
      <c r="QRU29" s="21"/>
      <c r="QRW29" s="21"/>
      <c r="QRY29" s="21"/>
      <c r="QSA29" s="21"/>
      <c r="QSC29" s="21"/>
      <c r="QSE29" s="21"/>
      <c r="QSG29" s="21"/>
      <c r="QSI29" s="21"/>
      <c r="QSK29" s="21"/>
      <c r="QSM29" s="21"/>
      <c r="QSO29" s="21"/>
      <c r="QSQ29" s="21"/>
      <c r="QSS29" s="21"/>
      <c r="QSU29" s="21"/>
      <c r="QSW29" s="21"/>
      <c r="QSY29" s="21"/>
      <c r="QTA29" s="21"/>
      <c r="QTC29" s="21"/>
      <c r="QTE29" s="21"/>
      <c r="QTG29" s="21"/>
      <c r="QTI29" s="21"/>
      <c r="QTK29" s="21"/>
      <c r="QTM29" s="21"/>
      <c r="QTO29" s="21"/>
      <c r="QTQ29" s="21"/>
      <c r="QTS29" s="21"/>
      <c r="QTU29" s="21"/>
      <c r="QTW29" s="21"/>
      <c r="QTY29" s="21"/>
      <c r="QUA29" s="21"/>
      <c r="QUC29" s="21"/>
      <c r="QUE29" s="21"/>
      <c r="QUG29" s="21"/>
      <c r="QUI29" s="21"/>
      <c r="QUK29" s="21"/>
      <c r="QUM29" s="21"/>
      <c r="QUO29" s="21"/>
      <c r="QUQ29" s="21"/>
      <c r="QUS29" s="21"/>
      <c r="QUU29" s="21"/>
      <c r="QUW29" s="21"/>
      <c r="QUY29" s="21"/>
      <c r="QVA29" s="21"/>
      <c r="QVC29" s="21"/>
      <c r="QVE29" s="21"/>
      <c r="QVG29" s="21"/>
      <c r="QVI29" s="21"/>
      <c r="QVK29" s="21"/>
      <c r="QVM29" s="21"/>
      <c r="QVO29" s="21"/>
      <c r="QVQ29" s="21"/>
      <c r="QVS29" s="21"/>
      <c r="QVU29" s="21"/>
      <c r="QVW29" s="21"/>
      <c r="QVY29" s="21"/>
      <c r="QWA29" s="21"/>
      <c r="QWC29" s="21"/>
      <c r="QWE29" s="21"/>
      <c r="QWG29" s="21"/>
      <c r="QWI29" s="21"/>
      <c r="QWK29" s="21"/>
      <c r="QWM29" s="21"/>
      <c r="QWO29" s="21"/>
      <c r="QWQ29" s="21"/>
      <c r="QWS29" s="21"/>
      <c r="QWU29" s="21"/>
      <c r="QWW29" s="21"/>
      <c r="QWY29" s="21"/>
      <c r="QXA29" s="21"/>
      <c r="QXC29" s="21"/>
      <c r="QXE29" s="21"/>
      <c r="QXG29" s="21"/>
      <c r="QXI29" s="21"/>
      <c r="QXK29" s="21"/>
      <c r="QXM29" s="21"/>
      <c r="QXO29" s="21"/>
      <c r="QXQ29" s="21"/>
      <c r="QXS29" s="21"/>
      <c r="QXU29" s="21"/>
      <c r="QXW29" s="21"/>
      <c r="QXY29" s="21"/>
      <c r="QYA29" s="21"/>
      <c r="QYC29" s="21"/>
      <c r="QYE29" s="21"/>
      <c r="QYG29" s="21"/>
      <c r="QYI29" s="21"/>
      <c r="QYK29" s="21"/>
      <c r="QYM29" s="21"/>
      <c r="QYO29" s="21"/>
      <c r="QYQ29" s="21"/>
      <c r="QYS29" s="21"/>
      <c r="QYU29" s="21"/>
      <c r="QYW29" s="21"/>
      <c r="QYY29" s="21"/>
      <c r="QZA29" s="21"/>
      <c r="QZC29" s="21"/>
      <c r="QZE29" s="21"/>
      <c r="QZG29" s="21"/>
      <c r="QZI29" s="21"/>
      <c r="QZK29" s="21"/>
      <c r="QZM29" s="21"/>
      <c r="QZO29" s="21"/>
      <c r="QZQ29" s="21"/>
      <c r="QZS29" s="21"/>
      <c r="QZU29" s="21"/>
      <c r="QZW29" s="21"/>
      <c r="QZY29" s="21"/>
      <c r="RAA29" s="21"/>
      <c r="RAC29" s="21"/>
      <c r="RAE29" s="21"/>
      <c r="RAG29" s="21"/>
      <c r="RAI29" s="21"/>
      <c r="RAK29" s="21"/>
      <c r="RAM29" s="21"/>
      <c r="RAO29" s="21"/>
      <c r="RAQ29" s="21"/>
      <c r="RAS29" s="21"/>
      <c r="RAU29" s="21"/>
      <c r="RAW29" s="21"/>
      <c r="RAY29" s="21"/>
      <c r="RBA29" s="21"/>
      <c r="RBC29" s="21"/>
      <c r="RBE29" s="21"/>
      <c r="RBG29" s="21"/>
      <c r="RBI29" s="21"/>
      <c r="RBK29" s="21"/>
      <c r="RBM29" s="21"/>
      <c r="RBO29" s="21"/>
      <c r="RBQ29" s="21"/>
      <c r="RBS29" s="21"/>
      <c r="RBU29" s="21"/>
      <c r="RBW29" s="21"/>
      <c r="RBY29" s="21"/>
      <c r="RCA29" s="21"/>
      <c r="RCC29" s="21"/>
      <c r="RCE29" s="21"/>
      <c r="RCG29" s="21"/>
      <c r="RCI29" s="21"/>
      <c r="RCK29" s="21"/>
      <c r="RCM29" s="21"/>
      <c r="RCO29" s="21"/>
      <c r="RCQ29" s="21"/>
      <c r="RCS29" s="21"/>
      <c r="RCU29" s="21"/>
      <c r="RCW29" s="21"/>
      <c r="RCY29" s="21"/>
      <c r="RDA29" s="21"/>
      <c r="RDC29" s="21"/>
      <c r="RDE29" s="21"/>
      <c r="RDG29" s="21"/>
      <c r="RDI29" s="21"/>
      <c r="RDK29" s="21"/>
      <c r="RDM29" s="21"/>
      <c r="RDO29" s="21"/>
      <c r="RDQ29" s="21"/>
      <c r="RDS29" s="21"/>
      <c r="RDU29" s="21"/>
      <c r="RDW29" s="21"/>
      <c r="RDY29" s="21"/>
      <c r="REA29" s="21"/>
      <c r="REC29" s="21"/>
      <c r="REE29" s="21"/>
      <c r="REG29" s="21"/>
      <c r="REI29" s="21"/>
      <c r="REK29" s="21"/>
      <c r="REM29" s="21"/>
      <c r="REO29" s="21"/>
      <c r="REQ29" s="21"/>
      <c r="RES29" s="21"/>
      <c r="REU29" s="21"/>
      <c r="REW29" s="21"/>
      <c r="REY29" s="21"/>
      <c r="RFA29" s="21"/>
      <c r="RFC29" s="21"/>
      <c r="RFE29" s="21"/>
      <c r="RFG29" s="21"/>
      <c r="RFI29" s="21"/>
      <c r="RFK29" s="21"/>
      <c r="RFM29" s="21"/>
      <c r="RFO29" s="21"/>
      <c r="RFQ29" s="21"/>
      <c r="RFS29" s="21"/>
      <c r="RFU29" s="21"/>
      <c r="RFW29" s="21"/>
      <c r="RFY29" s="21"/>
      <c r="RGA29" s="21"/>
      <c r="RGC29" s="21"/>
      <c r="RGE29" s="21"/>
      <c r="RGG29" s="21"/>
      <c r="RGI29" s="21"/>
      <c r="RGK29" s="21"/>
      <c r="RGM29" s="21"/>
      <c r="RGO29" s="21"/>
      <c r="RGQ29" s="21"/>
      <c r="RGS29" s="21"/>
      <c r="RGU29" s="21"/>
      <c r="RGW29" s="21"/>
      <c r="RGY29" s="21"/>
      <c r="RHA29" s="21"/>
      <c r="RHC29" s="21"/>
      <c r="RHE29" s="21"/>
      <c r="RHG29" s="21"/>
      <c r="RHI29" s="21"/>
      <c r="RHK29" s="21"/>
      <c r="RHM29" s="21"/>
      <c r="RHO29" s="21"/>
      <c r="RHQ29" s="21"/>
      <c r="RHS29" s="21"/>
      <c r="RHU29" s="21"/>
      <c r="RHW29" s="21"/>
      <c r="RHY29" s="21"/>
      <c r="RIA29" s="21"/>
      <c r="RIC29" s="21"/>
      <c r="RIE29" s="21"/>
      <c r="RIG29" s="21"/>
      <c r="RII29" s="21"/>
      <c r="RIK29" s="21"/>
      <c r="RIM29" s="21"/>
      <c r="RIO29" s="21"/>
      <c r="RIQ29" s="21"/>
      <c r="RIS29" s="21"/>
      <c r="RIU29" s="21"/>
      <c r="RIW29" s="21"/>
      <c r="RIY29" s="21"/>
      <c r="RJA29" s="21"/>
      <c r="RJC29" s="21"/>
      <c r="RJE29" s="21"/>
      <c r="RJG29" s="21"/>
      <c r="RJI29" s="21"/>
      <c r="RJK29" s="21"/>
      <c r="RJM29" s="21"/>
      <c r="RJO29" s="21"/>
      <c r="RJQ29" s="21"/>
      <c r="RJS29" s="21"/>
      <c r="RJU29" s="21"/>
      <c r="RJW29" s="21"/>
      <c r="RJY29" s="21"/>
      <c r="RKA29" s="21"/>
      <c r="RKC29" s="21"/>
      <c r="RKE29" s="21"/>
      <c r="RKG29" s="21"/>
      <c r="RKI29" s="21"/>
      <c r="RKK29" s="21"/>
      <c r="RKM29" s="21"/>
      <c r="RKO29" s="21"/>
      <c r="RKQ29" s="21"/>
      <c r="RKS29" s="21"/>
      <c r="RKU29" s="21"/>
      <c r="RKW29" s="21"/>
      <c r="RKY29" s="21"/>
      <c r="RLA29" s="21"/>
      <c r="RLC29" s="21"/>
      <c r="RLE29" s="21"/>
      <c r="RLG29" s="21"/>
      <c r="RLI29" s="21"/>
      <c r="RLK29" s="21"/>
      <c r="RLM29" s="21"/>
      <c r="RLO29" s="21"/>
      <c r="RLQ29" s="21"/>
      <c r="RLS29" s="21"/>
      <c r="RLU29" s="21"/>
      <c r="RLW29" s="21"/>
      <c r="RLY29" s="21"/>
      <c r="RMA29" s="21"/>
      <c r="RMC29" s="21"/>
      <c r="RME29" s="21"/>
      <c r="RMG29" s="21"/>
      <c r="RMI29" s="21"/>
      <c r="RMK29" s="21"/>
      <c r="RMM29" s="21"/>
      <c r="RMO29" s="21"/>
      <c r="RMQ29" s="21"/>
      <c r="RMS29" s="21"/>
      <c r="RMU29" s="21"/>
      <c r="RMW29" s="21"/>
      <c r="RMY29" s="21"/>
      <c r="RNA29" s="21"/>
      <c r="RNC29" s="21"/>
      <c r="RNE29" s="21"/>
      <c r="RNG29" s="21"/>
      <c r="RNI29" s="21"/>
      <c r="RNK29" s="21"/>
      <c r="RNM29" s="21"/>
      <c r="RNO29" s="21"/>
      <c r="RNQ29" s="21"/>
      <c r="RNS29" s="21"/>
      <c r="RNU29" s="21"/>
      <c r="RNW29" s="21"/>
      <c r="RNY29" s="21"/>
      <c r="ROA29" s="21"/>
      <c r="ROC29" s="21"/>
      <c r="ROE29" s="21"/>
      <c r="ROG29" s="21"/>
      <c r="ROI29" s="21"/>
      <c r="ROK29" s="21"/>
      <c r="ROM29" s="21"/>
      <c r="ROO29" s="21"/>
      <c r="ROQ29" s="21"/>
      <c r="ROS29" s="21"/>
      <c r="ROU29" s="21"/>
      <c r="ROW29" s="21"/>
      <c r="ROY29" s="21"/>
      <c r="RPA29" s="21"/>
      <c r="RPC29" s="21"/>
      <c r="RPE29" s="21"/>
      <c r="RPG29" s="21"/>
      <c r="RPI29" s="21"/>
      <c r="RPK29" s="21"/>
      <c r="RPM29" s="21"/>
      <c r="RPO29" s="21"/>
      <c r="RPQ29" s="21"/>
      <c r="RPS29" s="21"/>
      <c r="RPU29" s="21"/>
      <c r="RPW29" s="21"/>
      <c r="RPY29" s="21"/>
      <c r="RQA29" s="21"/>
      <c r="RQC29" s="21"/>
      <c r="RQE29" s="21"/>
      <c r="RQG29" s="21"/>
      <c r="RQI29" s="21"/>
      <c r="RQK29" s="21"/>
      <c r="RQM29" s="21"/>
      <c r="RQO29" s="21"/>
      <c r="RQQ29" s="21"/>
      <c r="RQS29" s="21"/>
      <c r="RQU29" s="21"/>
      <c r="RQW29" s="21"/>
      <c r="RQY29" s="21"/>
      <c r="RRA29" s="21"/>
      <c r="RRC29" s="21"/>
      <c r="RRE29" s="21"/>
      <c r="RRG29" s="21"/>
      <c r="RRI29" s="21"/>
      <c r="RRK29" s="21"/>
      <c r="RRM29" s="21"/>
      <c r="RRO29" s="21"/>
      <c r="RRQ29" s="21"/>
      <c r="RRS29" s="21"/>
      <c r="RRU29" s="21"/>
      <c r="RRW29" s="21"/>
      <c r="RRY29" s="21"/>
      <c r="RSA29" s="21"/>
      <c r="RSC29" s="21"/>
      <c r="RSE29" s="21"/>
      <c r="RSG29" s="21"/>
      <c r="RSI29" s="21"/>
      <c r="RSK29" s="21"/>
      <c r="RSM29" s="21"/>
      <c r="RSO29" s="21"/>
      <c r="RSQ29" s="21"/>
      <c r="RSS29" s="21"/>
      <c r="RSU29" s="21"/>
      <c r="RSW29" s="21"/>
      <c r="RSY29" s="21"/>
      <c r="RTA29" s="21"/>
      <c r="RTC29" s="21"/>
      <c r="RTE29" s="21"/>
      <c r="RTG29" s="21"/>
      <c r="RTI29" s="21"/>
      <c r="RTK29" s="21"/>
      <c r="RTM29" s="21"/>
      <c r="RTO29" s="21"/>
      <c r="RTQ29" s="21"/>
      <c r="RTS29" s="21"/>
      <c r="RTU29" s="21"/>
      <c r="RTW29" s="21"/>
      <c r="RTY29" s="21"/>
      <c r="RUA29" s="21"/>
      <c r="RUC29" s="21"/>
      <c r="RUE29" s="21"/>
      <c r="RUG29" s="21"/>
      <c r="RUI29" s="21"/>
      <c r="RUK29" s="21"/>
      <c r="RUM29" s="21"/>
      <c r="RUO29" s="21"/>
      <c r="RUQ29" s="21"/>
      <c r="RUS29" s="21"/>
      <c r="RUU29" s="21"/>
      <c r="RUW29" s="21"/>
      <c r="RUY29" s="21"/>
      <c r="RVA29" s="21"/>
      <c r="RVC29" s="21"/>
      <c r="RVE29" s="21"/>
      <c r="RVG29" s="21"/>
      <c r="RVI29" s="21"/>
      <c r="RVK29" s="21"/>
      <c r="RVM29" s="21"/>
      <c r="RVO29" s="21"/>
      <c r="RVQ29" s="21"/>
      <c r="RVS29" s="21"/>
      <c r="RVU29" s="21"/>
      <c r="RVW29" s="21"/>
      <c r="RVY29" s="21"/>
      <c r="RWA29" s="21"/>
      <c r="RWC29" s="21"/>
      <c r="RWE29" s="21"/>
      <c r="RWG29" s="21"/>
      <c r="RWI29" s="21"/>
      <c r="RWK29" s="21"/>
      <c r="RWM29" s="21"/>
      <c r="RWO29" s="21"/>
      <c r="RWQ29" s="21"/>
      <c r="RWS29" s="21"/>
      <c r="RWU29" s="21"/>
      <c r="RWW29" s="21"/>
      <c r="RWY29" s="21"/>
      <c r="RXA29" s="21"/>
      <c r="RXC29" s="21"/>
      <c r="RXE29" s="21"/>
      <c r="RXG29" s="21"/>
      <c r="RXI29" s="21"/>
      <c r="RXK29" s="21"/>
      <c r="RXM29" s="21"/>
      <c r="RXO29" s="21"/>
      <c r="RXQ29" s="21"/>
      <c r="RXS29" s="21"/>
      <c r="RXU29" s="21"/>
      <c r="RXW29" s="21"/>
      <c r="RXY29" s="21"/>
      <c r="RYA29" s="21"/>
      <c r="RYC29" s="21"/>
      <c r="RYE29" s="21"/>
      <c r="RYG29" s="21"/>
      <c r="RYI29" s="21"/>
      <c r="RYK29" s="21"/>
      <c r="RYM29" s="21"/>
      <c r="RYO29" s="21"/>
      <c r="RYQ29" s="21"/>
      <c r="RYS29" s="21"/>
      <c r="RYU29" s="21"/>
      <c r="RYW29" s="21"/>
      <c r="RYY29" s="21"/>
      <c r="RZA29" s="21"/>
      <c r="RZC29" s="21"/>
      <c r="RZE29" s="21"/>
      <c r="RZG29" s="21"/>
      <c r="RZI29" s="21"/>
      <c r="RZK29" s="21"/>
      <c r="RZM29" s="21"/>
      <c r="RZO29" s="21"/>
      <c r="RZQ29" s="21"/>
      <c r="RZS29" s="21"/>
      <c r="RZU29" s="21"/>
      <c r="RZW29" s="21"/>
      <c r="RZY29" s="21"/>
      <c r="SAA29" s="21"/>
      <c r="SAC29" s="21"/>
      <c r="SAE29" s="21"/>
      <c r="SAG29" s="21"/>
      <c r="SAI29" s="21"/>
      <c r="SAK29" s="21"/>
      <c r="SAM29" s="21"/>
      <c r="SAO29" s="21"/>
      <c r="SAQ29" s="21"/>
      <c r="SAS29" s="21"/>
      <c r="SAU29" s="21"/>
      <c r="SAW29" s="21"/>
      <c r="SAY29" s="21"/>
      <c r="SBA29" s="21"/>
      <c r="SBC29" s="21"/>
      <c r="SBE29" s="21"/>
      <c r="SBG29" s="21"/>
      <c r="SBI29" s="21"/>
      <c r="SBK29" s="21"/>
      <c r="SBM29" s="21"/>
      <c r="SBO29" s="21"/>
      <c r="SBQ29" s="21"/>
      <c r="SBS29" s="21"/>
      <c r="SBU29" s="21"/>
      <c r="SBW29" s="21"/>
      <c r="SBY29" s="21"/>
      <c r="SCA29" s="21"/>
      <c r="SCC29" s="21"/>
      <c r="SCE29" s="21"/>
      <c r="SCG29" s="21"/>
      <c r="SCI29" s="21"/>
      <c r="SCK29" s="21"/>
      <c r="SCM29" s="21"/>
      <c r="SCO29" s="21"/>
      <c r="SCQ29" s="21"/>
      <c r="SCS29" s="21"/>
      <c r="SCU29" s="21"/>
      <c r="SCW29" s="21"/>
      <c r="SCY29" s="21"/>
      <c r="SDA29" s="21"/>
      <c r="SDC29" s="21"/>
      <c r="SDE29" s="21"/>
      <c r="SDG29" s="21"/>
      <c r="SDI29" s="21"/>
      <c r="SDK29" s="21"/>
      <c r="SDM29" s="21"/>
      <c r="SDO29" s="21"/>
      <c r="SDQ29" s="21"/>
      <c r="SDS29" s="21"/>
      <c r="SDU29" s="21"/>
      <c r="SDW29" s="21"/>
      <c r="SDY29" s="21"/>
      <c r="SEA29" s="21"/>
      <c r="SEC29" s="21"/>
      <c r="SEE29" s="21"/>
      <c r="SEG29" s="21"/>
      <c r="SEI29" s="21"/>
      <c r="SEK29" s="21"/>
      <c r="SEM29" s="21"/>
      <c r="SEO29" s="21"/>
      <c r="SEQ29" s="21"/>
      <c r="SES29" s="21"/>
      <c r="SEU29" s="21"/>
      <c r="SEW29" s="21"/>
      <c r="SEY29" s="21"/>
      <c r="SFA29" s="21"/>
      <c r="SFC29" s="21"/>
      <c r="SFE29" s="21"/>
      <c r="SFG29" s="21"/>
      <c r="SFI29" s="21"/>
      <c r="SFK29" s="21"/>
      <c r="SFM29" s="21"/>
      <c r="SFO29" s="21"/>
      <c r="SFQ29" s="21"/>
      <c r="SFS29" s="21"/>
      <c r="SFU29" s="21"/>
      <c r="SFW29" s="21"/>
      <c r="SFY29" s="21"/>
      <c r="SGA29" s="21"/>
      <c r="SGC29" s="21"/>
      <c r="SGE29" s="21"/>
      <c r="SGG29" s="21"/>
      <c r="SGI29" s="21"/>
      <c r="SGK29" s="21"/>
      <c r="SGM29" s="21"/>
      <c r="SGO29" s="21"/>
      <c r="SGQ29" s="21"/>
      <c r="SGS29" s="21"/>
      <c r="SGU29" s="21"/>
      <c r="SGW29" s="21"/>
      <c r="SGY29" s="21"/>
      <c r="SHA29" s="21"/>
      <c r="SHC29" s="21"/>
      <c r="SHE29" s="21"/>
      <c r="SHG29" s="21"/>
      <c r="SHI29" s="21"/>
      <c r="SHK29" s="21"/>
      <c r="SHM29" s="21"/>
      <c r="SHO29" s="21"/>
      <c r="SHQ29" s="21"/>
      <c r="SHS29" s="21"/>
      <c r="SHU29" s="21"/>
      <c r="SHW29" s="21"/>
      <c r="SHY29" s="21"/>
      <c r="SIA29" s="21"/>
      <c r="SIC29" s="21"/>
      <c r="SIE29" s="21"/>
      <c r="SIG29" s="21"/>
      <c r="SII29" s="21"/>
      <c r="SIK29" s="21"/>
      <c r="SIM29" s="21"/>
      <c r="SIO29" s="21"/>
      <c r="SIQ29" s="21"/>
      <c r="SIS29" s="21"/>
      <c r="SIU29" s="21"/>
      <c r="SIW29" s="21"/>
      <c r="SIY29" s="21"/>
      <c r="SJA29" s="21"/>
      <c r="SJC29" s="21"/>
      <c r="SJE29" s="21"/>
      <c r="SJG29" s="21"/>
      <c r="SJI29" s="21"/>
      <c r="SJK29" s="21"/>
      <c r="SJM29" s="21"/>
      <c r="SJO29" s="21"/>
      <c r="SJQ29" s="21"/>
      <c r="SJS29" s="21"/>
      <c r="SJU29" s="21"/>
      <c r="SJW29" s="21"/>
      <c r="SJY29" s="21"/>
      <c r="SKA29" s="21"/>
      <c r="SKC29" s="21"/>
      <c r="SKE29" s="21"/>
      <c r="SKG29" s="21"/>
      <c r="SKI29" s="21"/>
      <c r="SKK29" s="21"/>
      <c r="SKM29" s="21"/>
      <c r="SKO29" s="21"/>
      <c r="SKQ29" s="21"/>
      <c r="SKS29" s="21"/>
      <c r="SKU29" s="21"/>
      <c r="SKW29" s="21"/>
      <c r="SKY29" s="21"/>
      <c r="SLA29" s="21"/>
      <c r="SLC29" s="21"/>
      <c r="SLE29" s="21"/>
      <c r="SLG29" s="21"/>
      <c r="SLI29" s="21"/>
      <c r="SLK29" s="21"/>
      <c r="SLM29" s="21"/>
      <c r="SLO29" s="21"/>
      <c r="SLQ29" s="21"/>
      <c r="SLS29" s="21"/>
      <c r="SLU29" s="21"/>
      <c r="SLW29" s="21"/>
      <c r="SLY29" s="21"/>
      <c r="SMA29" s="21"/>
      <c r="SMC29" s="21"/>
      <c r="SME29" s="21"/>
      <c r="SMG29" s="21"/>
      <c r="SMI29" s="21"/>
      <c r="SMK29" s="21"/>
      <c r="SMM29" s="21"/>
      <c r="SMO29" s="21"/>
      <c r="SMQ29" s="21"/>
      <c r="SMS29" s="21"/>
      <c r="SMU29" s="21"/>
      <c r="SMW29" s="21"/>
      <c r="SMY29" s="21"/>
      <c r="SNA29" s="21"/>
      <c r="SNC29" s="21"/>
      <c r="SNE29" s="21"/>
      <c r="SNG29" s="21"/>
      <c r="SNI29" s="21"/>
      <c r="SNK29" s="21"/>
      <c r="SNM29" s="21"/>
      <c r="SNO29" s="21"/>
      <c r="SNQ29" s="21"/>
      <c r="SNS29" s="21"/>
      <c r="SNU29" s="21"/>
      <c r="SNW29" s="21"/>
      <c r="SNY29" s="21"/>
      <c r="SOA29" s="21"/>
      <c r="SOC29" s="21"/>
      <c r="SOE29" s="21"/>
      <c r="SOG29" s="21"/>
      <c r="SOI29" s="21"/>
      <c r="SOK29" s="21"/>
      <c r="SOM29" s="21"/>
      <c r="SOO29" s="21"/>
      <c r="SOQ29" s="21"/>
      <c r="SOS29" s="21"/>
      <c r="SOU29" s="21"/>
      <c r="SOW29" s="21"/>
      <c r="SOY29" s="21"/>
      <c r="SPA29" s="21"/>
      <c r="SPC29" s="21"/>
      <c r="SPE29" s="21"/>
      <c r="SPG29" s="21"/>
      <c r="SPI29" s="21"/>
      <c r="SPK29" s="21"/>
      <c r="SPM29" s="21"/>
      <c r="SPO29" s="21"/>
      <c r="SPQ29" s="21"/>
      <c r="SPS29" s="21"/>
      <c r="SPU29" s="21"/>
      <c r="SPW29" s="21"/>
      <c r="SPY29" s="21"/>
      <c r="SQA29" s="21"/>
      <c r="SQC29" s="21"/>
      <c r="SQE29" s="21"/>
      <c r="SQG29" s="21"/>
      <c r="SQI29" s="21"/>
      <c r="SQK29" s="21"/>
      <c r="SQM29" s="21"/>
      <c r="SQO29" s="21"/>
      <c r="SQQ29" s="21"/>
      <c r="SQS29" s="21"/>
      <c r="SQU29" s="21"/>
      <c r="SQW29" s="21"/>
      <c r="SQY29" s="21"/>
      <c r="SRA29" s="21"/>
      <c r="SRC29" s="21"/>
      <c r="SRE29" s="21"/>
      <c r="SRG29" s="21"/>
      <c r="SRI29" s="21"/>
      <c r="SRK29" s="21"/>
      <c r="SRM29" s="21"/>
      <c r="SRO29" s="21"/>
      <c r="SRQ29" s="21"/>
      <c r="SRS29" s="21"/>
      <c r="SRU29" s="21"/>
      <c r="SRW29" s="21"/>
      <c r="SRY29" s="21"/>
      <c r="SSA29" s="21"/>
      <c r="SSC29" s="21"/>
      <c r="SSE29" s="21"/>
      <c r="SSG29" s="21"/>
      <c r="SSI29" s="21"/>
      <c r="SSK29" s="21"/>
      <c r="SSM29" s="21"/>
      <c r="SSO29" s="21"/>
      <c r="SSQ29" s="21"/>
      <c r="SSS29" s="21"/>
      <c r="SSU29" s="21"/>
      <c r="SSW29" s="21"/>
      <c r="SSY29" s="21"/>
      <c r="STA29" s="21"/>
      <c r="STC29" s="21"/>
      <c r="STE29" s="21"/>
      <c r="STG29" s="21"/>
      <c r="STI29" s="21"/>
      <c r="STK29" s="21"/>
      <c r="STM29" s="21"/>
      <c r="STO29" s="21"/>
      <c r="STQ29" s="21"/>
      <c r="STS29" s="21"/>
      <c r="STU29" s="21"/>
      <c r="STW29" s="21"/>
      <c r="STY29" s="21"/>
      <c r="SUA29" s="21"/>
      <c r="SUC29" s="21"/>
      <c r="SUE29" s="21"/>
      <c r="SUG29" s="21"/>
      <c r="SUI29" s="21"/>
      <c r="SUK29" s="21"/>
      <c r="SUM29" s="21"/>
      <c r="SUO29" s="21"/>
      <c r="SUQ29" s="21"/>
      <c r="SUS29" s="21"/>
      <c r="SUU29" s="21"/>
      <c r="SUW29" s="21"/>
      <c r="SUY29" s="21"/>
      <c r="SVA29" s="21"/>
      <c r="SVC29" s="21"/>
      <c r="SVE29" s="21"/>
      <c r="SVG29" s="21"/>
      <c r="SVI29" s="21"/>
      <c r="SVK29" s="21"/>
      <c r="SVM29" s="21"/>
      <c r="SVO29" s="21"/>
      <c r="SVQ29" s="21"/>
      <c r="SVS29" s="21"/>
      <c r="SVU29" s="21"/>
      <c r="SVW29" s="21"/>
      <c r="SVY29" s="21"/>
      <c r="SWA29" s="21"/>
      <c r="SWC29" s="21"/>
      <c r="SWE29" s="21"/>
      <c r="SWG29" s="21"/>
      <c r="SWI29" s="21"/>
      <c r="SWK29" s="21"/>
      <c r="SWM29" s="21"/>
      <c r="SWO29" s="21"/>
      <c r="SWQ29" s="21"/>
      <c r="SWS29" s="21"/>
      <c r="SWU29" s="21"/>
      <c r="SWW29" s="21"/>
      <c r="SWY29" s="21"/>
      <c r="SXA29" s="21"/>
      <c r="SXC29" s="21"/>
      <c r="SXE29" s="21"/>
      <c r="SXG29" s="21"/>
      <c r="SXI29" s="21"/>
      <c r="SXK29" s="21"/>
      <c r="SXM29" s="21"/>
      <c r="SXO29" s="21"/>
      <c r="SXQ29" s="21"/>
      <c r="SXS29" s="21"/>
      <c r="SXU29" s="21"/>
      <c r="SXW29" s="21"/>
      <c r="SXY29" s="21"/>
      <c r="SYA29" s="21"/>
      <c r="SYC29" s="21"/>
      <c r="SYE29" s="21"/>
      <c r="SYG29" s="21"/>
      <c r="SYI29" s="21"/>
      <c r="SYK29" s="21"/>
      <c r="SYM29" s="21"/>
      <c r="SYO29" s="21"/>
      <c r="SYQ29" s="21"/>
      <c r="SYS29" s="21"/>
      <c r="SYU29" s="21"/>
      <c r="SYW29" s="21"/>
      <c r="SYY29" s="21"/>
      <c r="SZA29" s="21"/>
      <c r="SZC29" s="21"/>
      <c r="SZE29" s="21"/>
      <c r="SZG29" s="21"/>
      <c r="SZI29" s="21"/>
      <c r="SZK29" s="21"/>
      <c r="SZM29" s="21"/>
      <c r="SZO29" s="21"/>
      <c r="SZQ29" s="21"/>
      <c r="SZS29" s="21"/>
      <c r="SZU29" s="21"/>
      <c r="SZW29" s="21"/>
      <c r="SZY29" s="21"/>
      <c r="TAA29" s="21"/>
      <c r="TAC29" s="21"/>
      <c r="TAE29" s="21"/>
      <c r="TAG29" s="21"/>
      <c r="TAI29" s="21"/>
      <c r="TAK29" s="21"/>
      <c r="TAM29" s="21"/>
      <c r="TAO29" s="21"/>
      <c r="TAQ29" s="21"/>
      <c r="TAS29" s="21"/>
      <c r="TAU29" s="21"/>
      <c r="TAW29" s="21"/>
      <c r="TAY29" s="21"/>
      <c r="TBA29" s="21"/>
      <c r="TBC29" s="21"/>
      <c r="TBE29" s="21"/>
      <c r="TBG29" s="21"/>
      <c r="TBI29" s="21"/>
      <c r="TBK29" s="21"/>
      <c r="TBM29" s="21"/>
      <c r="TBO29" s="21"/>
      <c r="TBQ29" s="21"/>
      <c r="TBS29" s="21"/>
      <c r="TBU29" s="21"/>
      <c r="TBW29" s="21"/>
      <c r="TBY29" s="21"/>
      <c r="TCA29" s="21"/>
      <c r="TCC29" s="21"/>
      <c r="TCE29" s="21"/>
      <c r="TCG29" s="21"/>
      <c r="TCI29" s="21"/>
      <c r="TCK29" s="21"/>
      <c r="TCM29" s="21"/>
      <c r="TCO29" s="21"/>
      <c r="TCQ29" s="21"/>
      <c r="TCS29" s="21"/>
      <c r="TCU29" s="21"/>
      <c r="TCW29" s="21"/>
      <c r="TCY29" s="21"/>
      <c r="TDA29" s="21"/>
      <c r="TDC29" s="21"/>
      <c r="TDE29" s="21"/>
      <c r="TDG29" s="21"/>
      <c r="TDI29" s="21"/>
      <c r="TDK29" s="21"/>
      <c r="TDM29" s="21"/>
      <c r="TDO29" s="21"/>
      <c r="TDQ29" s="21"/>
      <c r="TDS29" s="21"/>
      <c r="TDU29" s="21"/>
      <c r="TDW29" s="21"/>
      <c r="TDY29" s="21"/>
      <c r="TEA29" s="21"/>
      <c r="TEC29" s="21"/>
      <c r="TEE29" s="21"/>
      <c r="TEG29" s="21"/>
      <c r="TEI29" s="21"/>
      <c r="TEK29" s="21"/>
      <c r="TEM29" s="21"/>
      <c r="TEO29" s="21"/>
      <c r="TEQ29" s="21"/>
      <c r="TES29" s="21"/>
      <c r="TEU29" s="21"/>
      <c r="TEW29" s="21"/>
      <c r="TEY29" s="21"/>
      <c r="TFA29" s="21"/>
      <c r="TFC29" s="21"/>
      <c r="TFE29" s="21"/>
      <c r="TFG29" s="21"/>
      <c r="TFI29" s="21"/>
      <c r="TFK29" s="21"/>
      <c r="TFM29" s="21"/>
      <c r="TFO29" s="21"/>
      <c r="TFQ29" s="21"/>
      <c r="TFS29" s="21"/>
      <c r="TFU29" s="21"/>
      <c r="TFW29" s="21"/>
      <c r="TFY29" s="21"/>
      <c r="TGA29" s="21"/>
      <c r="TGC29" s="21"/>
      <c r="TGE29" s="21"/>
      <c r="TGG29" s="21"/>
      <c r="TGI29" s="21"/>
      <c r="TGK29" s="21"/>
      <c r="TGM29" s="21"/>
      <c r="TGO29" s="21"/>
      <c r="TGQ29" s="21"/>
      <c r="TGS29" s="21"/>
      <c r="TGU29" s="21"/>
      <c r="TGW29" s="21"/>
      <c r="TGY29" s="21"/>
      <c r="THA29" s="21"/>
      <c r="THC29" s="21"/>
      <c r="THE29" s="21"/>
      <c r="THG29" s="21"/>
      <c r="THI29" s="21"/>
      <c r="THK29" s="21"/>
      <c r="THM29" s="21"/>
      <c r="THO29" s="21"/>
      <c r="THQ29" s="21"/>
      <c r="THS29" s="21"/>
      <c r="THU29" s="21"/>
      <c r="THW29" s="21"/>
      <c r="THY29" s="21"/>
      <c r="TIA29" s="21"/>
      <c r="TIC29" s="21"/>
      <c r="TIE29" s="21"/>
      <c r="TIG29" s="21"/>
      <c r="TII29" s="21"/>
      <c r="TIK29" s="21"/>
      <c r="TIM29" s="21"/>
      <c r="TIO29" s="21"/>
      <c r="TIQ29" s="21"/>
      <c r="TIS29" s="21"/>
      <c r="TIU29" s="21"/>
      <c r="TIW29" s="21"/>
      <c r="TIY29" s="21"/>
      <c r="TJA29" s="21"/>
      <c r="TJC29" s="21"/>
      <c r="TJE29" s="21"/>
      <c r="TJG29" s="21"/>
      <c r="TJI29" s="21"/>
      <c r="TJK29" s="21"/>
      <c r="TJM29" s="21"/>
      <c r="TJO29" s="21"/>
      <c r="TJQ29" s="21"/>
      <c r="TJS29" s="21"/>
      <c r="TJU29" s="21"/>
      <c r="TJW29" s="21"/>
      <c r="TJY29" s="21"/>
      <c r="TKA29" s="21"/>
      <c r="TKC29" s="21"/>
      <c r="TKE29" s="21"/>
      <c r="TKG29" s="21"/>
      <c r="TKI29" s="21"/>
      <c r="TKK29" s="21"/>
      <c r="TKM29" s="21"/>
      <c r="TKO29" s="21"/>
      <c r="TKQ29" s="21"/>
      <c r="TKS29" s="21"/>
      <c r="TKU29" s="21"/>
      <c r="TKW29" s="21"/>
      <c r="TKY29" s="21"/>
      <c r="TLA29" s="21"/>
      <c r="TLC29" s="21"/>
      <c r="TLE29" s="21"/>
      <c r="TLG29" s="21"/>
      <c r="TLI29" s="21"/>
      <c r="TLK29" s="21"/>
      <c r="TLM29" s="21"/>
      <c r="TLO29" s="21"/>
      <c r="TLQ29" s="21"/>
      <c r="TLS29" s="21"/>
      <c r="TLU29" s="21"/>
      <c r="TLW29" s="21"/>
      <c r="TLY29" s="21"/>
      <c r="TMA29" s="21"/>
      <c r="TMC29" s="21"/>
      <c r="TME29" s="21"/>
      <c r="TMG29" s="21"/>
      <c r="TMI29" s="21"/>
      <c r="TMK29" s="21"/>
      <c r="TMM29" s="21"/>
      <c r="TMO29" s="21"/>
      <c r="TMQ29" s="21"/>
      <c r="TMS29" s="21"/>
      <c r="TMU29" s="21"/>
      <c r="TMW29" s="21"/>
      <c r="TMY29" s="21"/>
      <c r="TNA29" s="21"/>
      <c r="TNC29" s="21"/>
      <c r="TNE29" s="21"/>
      <c r="TNG29" s="21"/>
      <c r="TNI29" s="21"/>
      <c r="TNK29" s="21"/>
      <c r="TNM29" s="21"/>
      <c r="TNO29" s="21"/>
      <c r="TNQ29" s="21"/>
      <c r="TNS29" s="21"/>
      <c r="TNU29" s="21"/>
      <c r="TNW29" s="21"/>
      <c r="TNY29" s="21"/>
      <c r="TOA29" s="21"/>
      <c r="TOC29" s="21"/>
      <c r="TOE29" s="21"/>
      <c r="TOG29" s="21"/>
      <c r="TOI29" s="21"/>
      <c r="TOK29" s="21"/>
      <c r="TOM29" s="21"/>
      <c r="TOO29" s="21"/>
      <c r="TOQ29" s="21"/>
      <c r="TOS29" s="21"/>
      <c r="TOU29" s="21"/>
      <c r="TOW29" s="21"/>
      <c r="TOY29" s="21"/>
      <c r="TPA29" s="21"/>
      <c r="TPC29" s="21"/>
      <c r="TPE29" s="21"/>
      <c r="TPG29" s="21"/>
      <c r="TPI29" s="21"/>
      <c r="TPK29" s="21"/>
      <c r="TPM29" s="21"/>
      <c r="TPO29" s="21"/>
      <c r="TPQ29" s="21"/>
      <c r="TPS29" s="21"/>
      <c r="TPU29" s="21"/>
      <c r="TPW29" s="21"/>
      <c r="TPY29" s="21"/>
      <c r="TQA29" s="21"/>
      <c r="TQC29" s="21"/>
      <c r="TQE29" s="21"/>
      <c r="TQG29" s="21"/>
      <c r="TQI29" s="21"/>
      <c r="TQK29" s="21"/>
      <c r="TQM29" s="21"/>
      <c r="TQO29" s="21"/>
      <c r="TQQ29" s="21"/>
      <c r="TQS29" s="21"/>
      <c r="TQU29" s="21"/>
      <c r="TQW29" s="21"/>
      <c r="TQY29" s="21"/>
      <c r="TRA29" s="21"/>
      <c r="TRC29" s="21"/>
      <c r="TRE29" s="21"/>
      <c r="TRG29" s="21"/>
      <c r="TRI29" s="21"/>
      <c r="TRK29" s="21"/>
      <c r="TRM29" s="21"/>
      <c r="TRO29" s="21"/>
      <c r="TRQ29" s="21"/>
      <c r="TRS29" s="21"/>
      <c r="TRU29" s="21"/>
      <c r="TRW29" s="21"/>
      <c r="TRY29" s="21"/>
      <c r="TSA29" s="21"/>
      <c r="TSC29" s="21"/>
      <c r="TSE29" s="21"/>
      <c r="TSG29" s="21"/>
      <c r="TSI29" s="21"/>
      <c r="TSK29" s="21"/>
      <c r="TSM29" s="21"/>
      <c r="TSO29" s="21"/>
      <c r="TSQ29" s="21"/>
      <c r="TSS29" s="21"/>
      <c r="TSU29" s="21"/>
      <c r="TSW29" s="21"/>
      <c r="TSY29" s="21"/>
      <c r="TTA29" s="21"/>
      <c r="TTC29" s="21"/>
      <c r="TTE29" s="21"/>
      <c r="TTG29" s="21"/>
      <c r="TTI29" s="21"/>
      <c r="TTK29" s="21"/>
      <c r="TTM29" s="21"/>
      <c r="TTO29" s="21"/>
      <c r="TTQ29" s="21"/>
      <c r="TTS29" s="21"/>
      <c r="TTU29" s="21"/>
      <c r="TTW29" s="21"/>
      <c r="TTY29" s="21"/>
      <c r="TUA29" s="21"/>
      <c r="TUC29" s="21"/>
      <c r="TUE29" s="21"/>
      <c r="TUG29" s="21"/>
      <c r="TUI29" s="21"/>
      <c r="TUK29" s="21"/>
      <c r="TUM29" s="21"/>
      <c r="TUO29" s="21"/>
      <c r="TUQ29" s="21"/>
      <c r="TUS29" s="21"/>
      <c r="TUU29" s="21"/>
      <c r="TUW29" s="21"/>
      <c r="TUY29" s="21"/>
      <c r="TVA29" s="21"/>
      <c r="TVC29" s="21"/>
      <c r="TVE29" s="21"/>
      <c r="TVG29" s="21"/>
      <c r="TVI29" s="21"/>
      <c r="TVK29" s="21"/>
      <c r="TVM29" s="21"/>
      <c r="TVO29" s="21"/>
      <c r="TVQ29" s="21"/>
      <c r="TVS29" s="21"/>
      <c r="TVU29" s="21"/>
      <c r="TVW29" s="21"/>
      <c r="TVY29" s="21"/>
      <c r="TWA29" s="21"/>
      <c r="TWC29" s="21"/>
      <c r="TWE29" s="21"/>
      <c r="TWG29" s="21"/>
      <c r="TWI29" s="21"/>
      <c r="TWK29" s="21"/>
      <c r="TWM29" s="21"/>
      <c r="TWO29" s="21"/>
      <c r="TWQ29" s="21"/>
      <c r="TWS29" s="21"/>
      <c r="TWU29" s="21"/>
      <c r="TWW29" s="21"/>
      <c r="TWY29" s="21"/>
      <c r="TXA29" s="21"/>
      <c r="TXC29" s="21"/>
      <c r="TXE29" s="21"/>
      <c r="TXG29" s="21"/>
      <c r="TXI29" s="21"/>
      <c r="TXK29" s="21"/>
      <c r="TXM29" s="21"/>
      <c r="TXO29" s="21"/>
      <c r="TXQ29" s="21"/>
      <c r="TXS29" s="21"/>
      <c r="TXU29" s="21"/>
      <c r="TXW29" s="21"/>
      <c r="TXY29" s="21"/>
      <c r="TYA29" s="21"/>
      <c r="TYC29" s="21"/>
      <c r="TYE29" s="21"/>
      <c r="TYG29" s="21"/>
      <c r="TYI29" s="21"/>
      <c r="TYK29" s="21"/>
      <c r="TYM29" s="21"/>
      <c r="TYO29" s="21"/>
      <c r="TYQ29" s="21"/>
      <c r="TYS29" s="21"/>
      <c r="TYU29" s="21"/>
      <c r="TYW29" s="21"/>
      <c r="TYY29" s="21"/>
      <c r="TZA29" s="21"/>
      <c r="TZC29" s="21"/>
      <c r="TZE29" s="21"/>
      <c r="TZG29" s="21"/>
      <c r="TZI29" s="21"/>
      <c r="TZK29" s="21"/>
      <c r="TZM29" s="21"/>
      <c r="TZO29" s="21"/>
      <c r="TZQ29" s="21"/>
      <c r="TZS29" s="21"/>
      <c r="TZU29" s="21"/>
      <c r="TZW29" s="21"/>
      <c r="TZY29" s="21"/>
      <c r="UAA29" s="21"/>
      <c r="UAC29" s="21"/>
      <c r="UAE29" s="21"/>
      <c r="UAG29" s="21"/>
      <c r="UAI29" s="21"/>
      <c r="UAK29" s="21"/>
      <c r="UAM29" s="21"/>
      <c r="UAO29" s="21"/>
      <c r="UAQ29" s="21"/>
      <c r="UAS29" s="21"/>
      <c r="UAU29" s="21"/>
      <c r="UAW29" s="21"/>
      <c r="UAY29" s="21"/>
      <c r="UBA29" s="21"/>
      <c r="UBC29" s="21"/>
      <c r="UBE29" s="21"/>
      <c r="UBG29" s="21"/>
      <c r="UBI29" s="21"/>
      <c r="UBK29" s="21"/>
      <c r="UBM29" s="21"/>
      <c r="UBO29" s="21"/>
      <c r="UBQ29" s="21"/>
      <c r="UBS29" s="21"/>
      <c r="UBU29" s="21"/>
      <c r="UBW29" s="21"/>
      <c r="UBY29" s="21"/>
      <c r="UCA29" s="21"/>
      <c r="UCC29" s="21"/>
      <c r="UCE29" s="21"/>
      <c r="UCG29" s="21"/>
      <c r="UCI29" s="21"/>
      <c r="UCK29" s="21"/>
      <c r="UCM29" s="21"/>
      <c r="UCO29" s="21"/>
      <c r="UCQ29" s="21"/>
      <c r="UCS29" s="21"/>
      <c r="UCU29" s="21"/>
      <c r="UCW29" s="21"/>
      <c r="UCY29" s="21"/>
      <c r="UDA29" s="21"/>
      <c r="UDC29" s="21"/>
      <c r="UDE29" s="21"/>
      <c r="UDG29" s="21"/>
      <c r="UDI29" s="21"/>
      <c r="UDK29" s="21"/>
      <c r="UDM29" s="21"/>
      <c r="UDO29" s="21"/>
      <c r="UDQ29" s="21"/>
      <c r="UDS29" s="21"/>
      <c r="UDU29" s="21"/>
      <c r="UDW29" s="21"/>
      <c r="UDY29" s="21"/>
      <c r="UEA29" s="21"/>
      <c r="UEC29" s="21"/>
      <c r="UEE29" s="21"/>
      <c r="UEG29" s="21"/>
      <c r="UEI29" s="21"/>
      <c r="UEK29" s="21"/>
      <c r="UEM29" s="21"/>
      <c r="UEO29" s="21"/>
      <c r="UEQ29" s="21"/>
      <c r="UES29" s="21"/>
      <c r="UEU29" s="21"/>
      <c r="UEW29" s="21"/>
      <c r="UEY29" s="21"/>
      <c r="UFA29" s="21"/>
      <c r="UFC29" s="21"/>
      <c r="UFE29" s="21"/>
      <c r="UFG29" s="21"/>
      <c r="UFI29" s="21"/>
      <c r="UFK29" s="21"/>
      <c r="UFM29" s="21"/>
      <c r="UFO29" s="21"/>
      <c r="UFQ29" s="21"/>
      <c r="UFS29" s="21"/>
      <c r="UFU29" s="21"/>
      <c r="UFW29" s="21"/>
      <c r="UFY29" s="21"/>
      <c r="UGA29" s="21"/>
      <c r="UGC29" s="21"/>
      <c r="UGE29" s="21"/>
      <c r="UGG29" s="21"/>
      <c r="UGI29" s="21"/>
      <c r="UGK29" s="21"/>
      <c r="UGM29" s="21"/>
      <c r="UGO29" s="21"/>
      <c r="UGQ29" s="21"/>
      <c r="UGS29" s="21"/>
      <c r="UGU29" s="21"/>
      <c r="UGW29" s="21"/>
      <c r="UGY29" s="21"/>
      <c r="UHA29" s="21"/>
      <c r="UHC29" s="21"/>
      <c r="UHE29" s="21"/>
      <c r="UHG29" s="21"/>
      <c r="UHI29" s="21"/>
      <c r="UHK29" s="21"/>
      <c r="UHM29" s="21"/>
      <c r="UHO29" s="21"/>
      <c r="UHQ29" s="21"/>
      <c r="UHS29" s="21"/>
      <c r="UHU29" s="21"/>
      <c r="UHW29" s="21"/>
      <c r="UHY29" s="21"/>
      <c r="UIA29" s="21"/>
      <c r="UIC29" s="21"/>
      <c r="UIE29" s="21"/>
      <c r="UIG29" s="21"/>
      <c r="UII29" s="21"/>
      <c r="UIK29" s="21"/>
      <c r="UIM29" s="21"/>
      <c r="UIO29" s="21"/>
      <c r="UIQ29" s="21"/>
      <c r="UIS29" s="21"/>
      <c r="UIU29" s="21"/>
      <c r="UIW29" s="21"/>
      <c r="UIY29" s="21"/>
      <c r="UJA29" s="21"/>
      <c r="UJC29" s="21"/>
      <c r="UJE29" s="21"/>
      <c r="UJG29" s="21"/>
      <c r="UJI29" s="21"/>
      <c r="UJK29" s="21"/>
      <c r="UJM29" s="21"/>
      <c r="UJO29" s="21"/>
      <c r="UJQ29" s="21"/>
      <c r="UJS29" s="21"/>
      <c r="UJU29" s="21"/>
      <c r="UJW29" s="21"/>
      <c r="UJY29" s="21"/>
      <c r="UKA29" s="21"/>
      <c r="UKC29" s="21"/>
      <c r="UKE29" s="21"/>
      <c r="UKG29" s="21"/>
      <c r="UKI29" s="21"/>
      <c r="UKK29" s="21"/>
      <c r="UKM29" s="21"/>
      <c r="UKO29" s="21"/>
      <c r="UKQ29" s="21"/>
      <c r="UKS29" s="21"/>
      <c r="UKU29" s="21"/>
      <c r="UKW29" s="21"/>
      <c r="UKY29" s="21"/>
      <c r="ULA29" s="21"/>
      <c r="ULC29" s="21"/>
      <c r="ULE29" s="21"/>
      <c r="ULG29" s="21"/>
      <c r="ULI29" s="21"/>
      <c r="ULK29" s="21"/>
      <c r="ULM29" s="21"/>
      <c r="ULO29" s="21"/>
      <c r="ULQ29" s="21"/>
      <c r="ULS29" s="21"/>
      <c r="ULU29" s="21"/>
      <c r="ULW29" s="21"/>
      <c r="ULY29" s="21"/>
      <c r="UMA29" s="21"/>
      <c r="UMC29" s="21"/>
      <c r="UME29" s="21"/>
      <c r="UMG29" s="21"/>
      <c r="UMI29" s="21"/>
      <c r="UMK29" s="21"/>
      <c r="UMM29" s="21"/>
      <c r="UMO29" s="21"/>
      <c r="UMQ29" s="21"/>
      <c r="UMS29" s="21"/>
      <c r="UMU29" s="21"/>
      <c r="UMW29" s="21"/>
      <c r="UMY29" s="21"/>
      <c r="UNA29" s="21"/>
      <c r="UNC29" s="21"/>
      <c r="UNE29" s="21"/>
      <c r="UNG29" s="21"/>
      <c r="UNI29" s="21"/>
      <c r="UNK29" s="21"/>
      <c r="UNM29" s="21"/>
      <c r="UNO29" s="21"/>
      <c r="UNQ29" s="21"/>
      <c r="UNS29" s="21"/>
      <c r="UNU29" s="21"/>
      <c r="UNW29" s="21"/>
      <c r="UNY29" s="21"/>
      <c r="UOA29" s="21"/>
      <c r="UOC29" s="21"/>
      <c r="UOE29" s="21"/>
      <c r="UOG29" s="21"/>
      <c r="UOI29" s="21"/>
      <c r="UOK29" s="21"/>
      <c r="UOM29" s="21"/>
      <c r="UOO29" s="21"/>
      <c r="UOQ29" s="21"/>
      <c r="UOS29" s="21"/>
      <c r="UOU29" s="21"/>
      <c r="UOW29" s="21"/>
      <c r="UOY29" s="21"/>
      <c r="UPA29" s="21"/>
      <c r="UPC29" s="21"/>
      <c r="UPE29" s="21"/>
      <c r="UPG29" s="21"/>
      <c r="UPI29" s="21"/>
      <c r="UPK29" s="21"/>
      <c r="UPM29" s="21"/>
      <c r="UPO29" s="21"/>
      <c r="UPQ29" s="21"/>
      <c r="UPS29" s="21"/>
      <c r="UPU29" s="21"/>
      <c r="UPW29" s="21"/>
      <c r="UPY29" s="21"/>
      <c r="UQA29" s="21"/>
      <c r="UQC29" s="21"/>
      <c r="UQE29" s="21"/>
      <c r="UQG29" s="21"/>
      <c r="UQI29" s="21"/>
      <c r="UQK29" s="21"/>
      <c r="UQM29" s="21"/>
      <c r="UQO29" s="21"/>
      <c r="UQQ29" s="21"/>
      <c r="UQS29" s="21"/>
      <c r="UQU29" s="21"/>
      <c r="UQW29" s="21"/>
      <c r="UQY29" s="21"/>
      <c r="URA29" s="21"/>
      <c r="URC29" s="21"/>
      <c r="URE29" s="21"/>
      <c r="URG29" s="21"/>
      <c r="URI29" s="21"/>
      <c r="URK29" s="21"/>
      <c r="URM29" s="21"/>
      <c r="URO29" s="21"/>
      <c r="URQ29" s="21"/>
      <c r="URS29" s="21"/>
      <c r="URU29" s="21"/>
      <c r="URW29" s="21"/>
      <c r="URY29" s="21"/>
      <c r="USA29" s="21"/>
      <c r="USC29" s="21"/>
      <c r="USE29" s="21"/>
      <c r="USG29" s="21"/>
      <c r="USI29" s="21"/>
      <c r="USK29" s="21"/>
      <c r="USM29" s="21"/>
      <c r="USO29" s="21"/>
      <c r="USQ29" s="21"/>
      <c r="USS29" s="21"/>
      <c r="USU29" s="21"/>
      <c r="USW29" s="21"/>
      <c r="USY29" s="21"/>
      <c r="UTA29" s="21"/>
      <c r="UTC29" s="21"/>
      <c r="UTE29" s="21"/>
      <c r="UTG29" s="21"/>
      <c r="UTI29" s="21"/>
      <c r="UTK29" s="21"/>
      <c r="UTM29" s="21"/>
      <c r="UTO29" s="21"/>
      <c r="UTQ29" s="21"/>
      <c r="UTS29" s="21"/>
      <c r="UTU29" s="21"/>
      <c r="UTW29" s="21"/>
      <c r="UTY29" s="21"/>
      <c r="UUA29" s="21"/>
      <c r="UUC29" s="21"/>
      <c r="UUE29" s="21"/>
      <c r="UUG29" s="21"/>
      <c r="UUI29" s="21"/>
      <c r="UUK29" s="21"/>
      <c r="UUM29" s="21"/>
      <c r="UUO29" s="21"/>
      <c r="UUQ29" s="21"/>
      <c r="UUS29" s="21"/>
      <c r="UUU29" s="21"/>
      <c r="UUW29" s="21"/>
      <c r="UUY29" s="21"/>
      <c r="UVA29" s="21"/>
      <c r="UVC29" s="21"/>
      <c r="UVE29" s="21"/>
      <c r="UVG29" s="21"/>
      <c r="UVI29" s="21"/>
      <c r="UVK29" s="21"/>
      <c r="UVM29" s="21"/>
      <c r="UVO29" s="21"/>
      <c r="UVQ29" s="21"/>
      <c r="UVS29" s="21"/>
      <c r="UVU29" s="21"/>
      <c r="UVW29" s="21"/>
      <c r="UVY29" s="21"/>
      <c r="UWA29" s="21"/>
      <c r="UWC29" s="21"/>
      <c r="UWE29" s="21"/>
      <c r="UWG29" s="21"/>
      <c r="UWI29" s="21"/>
      <c r="UWK29" s="21"/>
      <c r="UWM29" s="21"/>
      <c r="UWO29" s="21"/>
      <c r="UWQ29" s="21"/>
      <c r="UWS29" s="21"/>
      <c r="UWU29" s="21"/>
      <c r="UWW29" s="21"/>
      <c r="UWY29" s="21"/>
      <c r="UXA29" s="21"/>
      <c r="UXC29" s="21"/>
      <c r="UXE29" s="21"/>
      <c r="UXG29" s="21"/>
      <c r="UXI29" s="21"/>
      <c r="UXK29" s="21"/>
      <c r="UXM29" s="21"/>
      <c r="UXO29" s="21"/>
      <c r="UXQ29" s="21"/>
      <c r="UXS29" s="21"/>
      <c r="UXU29" s="21"/>
      <c r="UXW29" s="21"/>
      <c r="UXY29" s="21"/>
      <c r="UYA29" s="21"/>
      <c r="UYC29" s="21"/>
      <c r="UYE29" s="21"/>
      <c r="UYG29" s="21"/>
      <c r="UYI29" s="21"/>
      <c r="UYK29" s="21"/>
      <c r="UYM29" s="21"/>
      <c r="UYO29" s="21"/>
      <c r="UYQ29" s="21"/>
      <c r="UYS29" s="21"/>
      <c r="UYU29" s="21"/>
      <c r="UYW29" s="21"/>
      <c r="UYY29" s="21"/>
      <c r="UZA29" s="21"/>
      <c r="UZC29" s="21"/>
      <c r="UZE29" s="21"/>
      <c r="UZG29" s="21"/>
      <c r="UZI29" s="21"/>
      <c r="UZK29" s="21"/>
      <c r="UZM29" s="21"/>
      <c r="UZO29" s="21"/>
      <c r="UZQ29" s="21"/>
      <c r="UZS29" s="21"/>
      <c r="UZU29" s="21"/>
      <c r="UZW29" s="21"/>
      <c r="UZY29" s="21"/>
      <c r="VAA29" s="21"/>
      <c r="VAC29" s="21"/>
      <c r="VAE29" s="21"/>
      <c r="VAG29" s="21"/>
      <c r="VAI29" s="21"/>
      <c r="VAK29" s="21"/>
      <c r="VAM29" s="21"/>
      <c r="VAO29" s="21"/>
      <c r="VAQ29" s="21"/>
      <c r="VAS29" s="21"/>
      <c r="VAU29" s="21"/>
      <c r="VAW29" s="21"/>
      <c r="VAY29" s="21"/>
      <c r="VBA29" s="21"/>
      <c r="VBC29" s="21"/>
      <c r="VBE29" s="21"/>
      <c r="VBG29" s="21"/>
      <c r="VBI29" s="21"/>
      <c r="VBK29" s="21"/>
      <c r="VBM29" s="21"/>
      <c r="VBO29" s="21"/>
      <c r="VBQ29" s="21"/>
      <c r="VBS29" s="21"/>
      <c r="VBU29" s="21"/>
      <c r="VBW29" s="21"/>
      <c r="VBY29" s="21"/>
      <c r="VCA29" s="21"/>
      <c r="VCC29" s="21"/>
      <c r="VCE29" s="21"/>
      <c r="VCG29" s="21"/>
      <c r="VCI29" s="21"/>
      <c r="VCK29" s="21"/>
      <c r="VCM29" s="21"/>
      <c r="VCO29" s="21"/>
      <c r="VCQ29" s="21"/>
      <c r="VCS29" s="21"/>
      <c r="VCU29" s="21"/>
      <c r="VCW29" s="21"/>
      <c r="VCY29" s="21"/>
      <c r="VDA29" s="21"/>
      <c r="VDC29" s="21"/>
      <c r="VDE29" s="21"/>
      <c r="VDG29" s="21"/>
      <c r="VDI29" s="21"/>
      <c r="VDK29" s="21"/>
      <c r="VDM29" s="21"/>
      <c r="VDO29" s="21"/>
      <c r="VDQ29" s="21"/>
      <c r="VDS29" s="21"/>
      <c r="VDU29" s="21"/>
      <c r="VDW29" s="21"/>
      <c r="VDY29" s="21"/>
      <c r="VEA29" s="21"/>
      <c r="VEC29" s="21"/>
      <c r="VEE29" s="21"/>
      <c r="VEG29" s="21"/>
      <c r="VEI29" s="21"/>
      <c r="VEK29" s="21"/>
      <c r="VEM29" s="21"/>
      <c r="VEO29" s="21"/>
      <c r="VEQ29" s="21"/>
      <c r="VES29" s="21"/>
      <c r="VEU29" s="21"/>
      <c r="VEW29" s="21"/>
      <c r="VEY29" s="21"/>
      <c r="VFA29" s="21"/>
      <c r="VFC29" s="21"/>
      <c r="VFE29" s="21"/>
      <c r="VFG29" s="21"/>
      <c r="VFI29" s="21"/>
      <c r="VFK29" s="21"/>
      <c r="VFM29" s="21"/>
      <c r="VFO29" s="21"/>
      <c r="VFQ29" s="21"/>
      <c r="VFS29" s="21"/>
      <c r="VFU29" s="21"/>
      <c r="VFW29" s="21"/>
      <c r="VFY29" s="21"/>
      <c r="VGA29" s="21"/>
      <c r="VGC29" s="21"/>
      <c r="VGE29" s="21"/>
      <c r="VGG29" s="21"/>
      <c r="VGI29" s="21"/>
      <c r="VGK29" s="21"/>
      <c r="VGM29" s="21"/>
      <c r="VGO29" s="21"/>
      <c r="VGQ29" s="21"/>
      <c r="VGS29" s="21"/>
      <c r="VGU29" s="21"/>
      <c r="VGW29" s="21"/>
      <c r="VGY29" s="21"/>
      <c r="VHA29" s="21"/>
      <c r="VHC29" s="21"/>
      <c r="VHE29" s="21"/>
      <c r="VHG29" s="21"/>
      <c r="VHI29" s="21"/>
      <c r="VHK29" s="21"/>
      <c r="VHM29" s="21"/>
      <c r="VHO29" s="21"/>
      <c r="VHQ29" s="21"/>
      <c r="VHS29" s="21"/>
      <c r="VHU29" s="21"/>
      <c r="VHW29" s="21"/>
      <c r="VHY29" s="21"/>
      <c r="VIA29" s="21"/>
      <c r="VIC29" s="21"/>
      <c r="VIE29" s="21"/>
      <c r="VIG29" s="21"/>
      <c r="VII29" s="21"/>
      <c r="VIK29" s="21"/>
      <c r="VIM29" s="21"/>
      <c r="VIO29" s="21"/>
      <c r="VIQ29" s="21"/>
      <c r="VIS29" s="21"/>
      <c r="VIU29" s="21"/>
      <c r="VIW29" s="21"/>
      <c r="VIY29" s="21"/>
      <c r="VJA29" s="21"/>
      <c r="VJC29" s="21"/>
      <c r="VJE29" s="21"/>
      <c r="VJG29" s="21"/>
      <c r="VJI29" s="21"/>
      <c r="VJK29" s="21"/>
      <c r="VJM29" s="21"/>
      <c r="VJO29" s="21"/>
      <c r="VJQ29" s="21"/>
      <c r="VJS29" s="21"/>
      <c r="VJU29" s="21"/>
      <c r="VJW29" s="21"/>
      <c r="VJY29" s="21"/>
      <c r="VKA29" s="21"/>
      <c r="VKC29" s="21"/>
      <c r="VKE29" s="21"/>
      <c r="VKG29" s="21"/>
      <c r="VKI29" s="21"/>
      <c r="VKK29" s="21"/>
      <c r="VKM29" s="21"/>
      <c r="VKO29" s="21"/>
      <c r="VKQ29" s="21"/>
      <c r="VKS29" s="21"/>
      <c r="VKU29" s="21"/>
      <c r="VKW29" s="21"/>
      <c r="VKY29" s="21"/>
      <c r="VLA29" s="21"/>
      <c r="VLC29" s="21"/>
      <c r="VLE29" s="21"/>
      <c r="VLG29" s="21"/>
      <c r="VLI29" s="21"/>
      <c r="VLK29" s="21"/>
      <c r="VLM29" s="21"/>
      <c r="VLO29" s="21"/>
      <c r="VLQ29" s="21"/>
      <c r="VLS29" s="21"/>
      <c r="VLU29" s="21"/>
      <c r="VLW29" s="21"/>
      <c r="VLY29" s="21"/>
      <c r="VMA29" s="21"/>
      <c r="VMC29" s="21"/>
      <c r="VME29" s="21"/>
      <c r="VMG29" s="21"/>
      <c r="VMI29" s="21"/>
      <c r="VMK29" s="21"/>
      <c r="VMM29" s="21"/>
      <c r="VMO29" s="21"/>
      <c r="VMQ29" s="21"/>
      <c r="VMS29" s="21"/>
      <c r="VMU29" s="21"/>
      <c r="VMW29" s="21"/>
      <c r="VMY29" s="21"/>
      <c r="VNA29" s="21"/>
      <c r="VNC29" s="21"/>
      <c r="VNE29" s="21"/>
      <c r="VNG29" s="21"/>
      <c r="VNI29" s="21"/>
      <c r="VNK29" s="21"/>
      <c r="VNM29" s="21"/>
      <c r="VNO29" s="21"/>
      <c r="VNQ29" s="21"/>
      <c r="VNS29" s="21"/>
      <c r="VNU29" s="21"/>
      <c r="VNW29" s="21"/>
      <c r="VNY29" s="21"/>
      <c r="VOA29" s="21"/>
      <c r="VOC29" s="21"/>
      <c r="VOE29" s="21"/>
      <c r="VOG29" s="21"/>
      <c r="VOI29" s="21"/>
      <c r="VOK29" s="21"/>
      <c r="VOM29" s="21"/>
      <c r="VOO29" s="21"/>
      <c r="VOQ29" s="21"/>
      <c r="VOS29" s="21"/>
      <c r="VOU29" s="21"/>
      <c r="VOW29" s="21"/>
      <c r="VOY29" s="21"/>
      <c r="VPA29" s="21"/>
      <c r="VPC29" s="21"/>
      <c r="VPE29" s="21"/>
      <c r="VPG29" s="21"/>
      <c r="VPI29" s="21"/>
      <c r="VPK29" s="21"/>
      <c r="VPM29" s="21"/>
      <c r="VPO29" s="21"/>
      <c r="VPQ29" s="21"/>
      <c r="VPS29" s="21"/>
      <c r="VPU29" s="21"/>
      <c r="VPW29" s="21"/>
      <c r="VPY29" s="21"/>
      <c r="VQA29" s="21"/>
      <c r="VQC29" s="21"/>
      <c r="VQE29" s="21"/>
      <c r="VQG29" s="21"/>
      <c r="VQI29" s="21"/>
      <c r="VQK29" s="21"/>
      <c r="VQM29" s="21"/>
      <c r="VQO29" s="21"/>
      <c r="VQQ29" s="21"/>
      <c r="VQS29" s="21"/>
      <c r="VQU29" s="21"/>
      <c r="VQW29" s="21"/>
      <c r="VQY29" s="21"/>
      <c r="VRA29" s="21"/>
      <c r="VRC29" s="21"/>
      <c r="VRE29" s="21"/>
      <c r="VRG29" s="21"/>
      <c r="VRI29" s="21"/>
      <c r="VRK29" s="21"/>
      <c r="VRM29" s="21"/>
      <c r="VRO29" s="21"/>
      <c r="VRQ29" s="21"/>
      <c r="VRS29" s="21"/>
      <c r="VRU29" s="21"/>
      <c r="VRW29" s="21"/>
      <c r="VRY29" s="21"/>
      <c r="VSA29" s="21"/>
      <c r="VSC29" s="21"/>
      <c r="VSE29" s="21"/>
      <c r="VSG29" s="21"/>
      <c r="VSI29" s="21"/>
      <c r="VSK29" s="21"/>
      <c r="VSM29" s="21"/>
      <c r="VSO29" s="21"/>
      <c r="VSQ29" s="21"/>
      <c r="VSS29" s="21"/>
      <c r="VSU29" s="21"/>
      <c r="VSW29" s="21"/>
      <c r="VSY29" s="21"/>
      <c r="VTA29" s="21"/>
      <c r="VTC29" s="21"/>
      <c r="VTE29" s="21"/>
      <c r="VTG29" s="21"/>
      <c r="VTI29" s="21"/>
      <c r="VTK29" s="21"/>
      <c r="VTM29" s="21"/>
      <c r="VTO29" s="21"/>
      <c r="VTQ29" s="21"/>
      <c r="VTS29" s="21"/>
      <c r="VTU29" s="21"/>
      <c r="VTW29" s="21"/>
      <c r="VTY29" s="21"/>
      <c r="VUA29" s="21"/>
      <c r="VUC29" s="21"/>
      <c r="VUE29" s="21"/>
      <c r="VUG29" s="21"/>
      <c r="VUI29" s="21"/>
      <c r="VUK29" s="21"/>
      <c r="VUM29" s="21"/>
      <c r="VUO29" s="21"/>
      <c r="VUQ29" s="21"/>
      <c r="VUS29" s="21"/>
      <c r="VUU29" s="21"/>
      <c r="VUW29" s="21"/>
      <c r="VUY29" s="21"/>
      <c r="VVA29" s="21"/>
      <c r="VVC29" s="21"/>
      <c r="VVE29" s="21"/>
      <c r="VVG29" s="21"/>
      <c r="VVI29" s="21"/>
      <c r="VVK29" s="21"/>
      <c r="VVM29" s="21"/>
      <c r="VVO29" s="21"/>
      <c r="VVQ29" s="21"/>
      <c r="VVS29" s="21"/>
      <c r="VVU29" s="21"/>
      <c r="VVW29" s="21"/>
      <c r="VVY29" s="21"/>
      <c r="VWA29" s="21"/>
      <c r="VWC29" s="21"/>
      <c r="VWE29" s="21"/>
      <c r="VWG29" s="21"/>
      <c r="VWI29" s="21"/>
      <c r="VWK29" s="21"/>
      <c r="VWM29" s="21"/>
      <c r="VWO29" s="21"/>
      <c r="VWQ29" s="21"/>
      <c r="VWS29" s="21"/>
      <c r="VWU29" s="21"/>
      <c r="VWW29" s="21"/>
      <c r="VWY29" s="21"/>
      <c r="VXA29" s="21"/>
      <c r="VXC29" s="21"/>
      <c r="VXE29" s="21"/>
      <c r="VXG29" s="21"/>
      <c r="VXI29" s="21"/>
      <c r="VXK29" s="21"/>
      <c r="VXM29" s="21"/>
      <c r="VXO29" s="21"/>
      <c r="VXQ29" s="21"/>
      <c r="VXS29" s="21"/>
      <c r="VXU29" s="21"/>
      <c r="VXW29" s="21"/>
      <c r="VXY29" s="21"/>
      <c r="VYA29" s="21"/>
      <c r="VYC29" s="21"/>
      <c r="VYE29" s="21"/>
      <c r="VYG29" s="21"/>
      <c r="VYI29" s="21"/>
      <c r="VYK29" s="21"/>
      <c r="VYM29" s="21"/>
      <c r="VYO29" s="21"/>
      <c r="VYQ29" s="21"/>
      <c r="VYS29" s="21"/>
      <c r="VYU29" s="21"/>
      <c r="VYW29" s="21"/>
      <c r="VYY29" s="21"/>
      <c r="VZA29" s="21"/>
      <c r="VZC29" s="21"/>
      <c r="VZE29" s="21"/>
      <c r="VZG29" s="21"/>
      <c r="VZI29" s="21"/>
      <c r="VZK29" s="21"/>
      <c r="VZM29" s="21"/>
      <c r="VZO29" s="21"/>
      <c r="VZQ29" s="21"/>
      <c r="VZS29" s="21"/>
      <c r="VZU29" s="21"/>
      <c r="VZW29" s="21"/>
      <c r="VZY29" s="21"/>
      <c r="WAA29" s="21"/>
      <c r="WAC29" s="21"/>
      <c r="WAE29" s="21"/>
      <c r="WAG29" s="21"/>
      <c r="WAI29" s="21"/>
      <c r="WAK29" s="21"/>
      <c r="WAM29" s="21"/>
      <c r="WAO29" s="21"/>
      <c r="WAQ29" s="21"/>
      <c r="WAS29" s="21"/>
      <c r="WAU29" s="21"/>
      <c r="WAW29" s="21"/>
      <c r="WAY29" s="21"/>
      <c r="WBA29" s="21"/>
      <c r="WBC29" s="21"/>
      <c r="WBE29" s="21"/>
      <c r="WBG29" s="21"/>
      <c r="WBI29" s="21"/>
      <c r="WBK29" s="21"/>
      <c r="WBM29" s="21"/>
      <c r="WBO29" s="21"/>
      <c r="WBQ29" s="21"/>
      <c r="WBS29" s="21"/>
      <c r="WBU29" s="21"/>
      <c r="WBW29" s="21"/>
      <c r="WBY29" s="21"/>
      <c r="WCA29" s="21"/>
      <c r="WCC29" s="21"/>
      <c r="WCE29" s="21"/>
      <c r="WCG29" s="21"/>
      <c r="WCI29" s="21"/>
      <c r="WCK29" s="21"/>
      <c r="WCM29" s="21"/>
      <c r="WCO29" s="21"/>
      <c r="WCQ29" s="21"/>
      <c r="WCS29" s="21"/>
      <c r="WCU29" s="21"/>
      <c r="WCW29" s="21"/>
      <c r="WCY29" s="21"/>
      <c r="WDA29" s="21"/>
      <c r="WDC29" s="21"/>
      <c r="WDE29" s="21"/>
      <c r="WDG29" s="21"/>
      <c r="WDI29" s="21"/>
      <c r="WDK29" s="21"/>
      <c r="WDM29" s="21"/>
      <c r="WDO29" s="21"/>
      <c r="WDQ29" s="21"/>
      <c r="WDS29" s="21"/>
      <c r="WDU29" s="21"/>
      <c r="WDW29" s="21"/>
      <c r="WDY29" s="21"/>
      <c r="WEA29" s="21"/>
      <c r="WEC29" s="21"/>
      <c r="WEE29" s="21"/>
      <c r="WEG29" s="21"/>
      <c r="WEI29" s="21"/>
      <c r="WEK29" s="21"/>
      <c r="WEM29" s="21"/>
      <c r="WEO29" s="21"/>
      <c r="WEQ29" s="21"/>
      <c r="WES29" s="21"/>
      <c r="WEU29" s="21"/>
      <c r="WEW29" s="21"/>
      <c r="WEY29" s="21"/>
      <c r="WFA29" s="21"/>
      <c r="WFC29" s="21"/>
      <c r="WFE29" s="21"/>
      <c r="WFG29" s="21"/>
      <c r="WFI29" s="21"/>
      <c r="WFK29" s="21"/>
      <c r="WFM29" s="21"/>
      <c r="WFO29" s="21"/>
      <c r="WFQ29" s="21"/>
      <c r="WFS29" s="21"/>
      <c r="WFU29" s="21"/>
      <c r="WFW29" s="21"/>
      <c r="WFY29" s="21"/>
      <c r="WGA29" s="21"/>
      <c r="WGC29" s="21"/>
      <c r="WGE29" s="21"/>
      <c r="WGG29" s="21"/>
      <c r="WGI29" s="21"/>
      <c r="WGK29" s="21"/>
      <c r="WGM29" s="21"/>
      <c r="WGO29" s="21"/>
      <c r="WGQ29" s="21"/>
      <c r="WGS29" s="21"/>
      <c r="WGU29" s="21"/>
      <c r="WGW29" s="21"/>
      <c r="WGY29" s="21"/>
      <c r="WHA29" s="21"/>
      <c r="WHC29" s="21"/>
      <c r="WHE29" s="21"/>
      <c r="WHG29" s="21"/>
      <c r="WHI29" s="21"/>
      <c r="WHK29" s="21"/>
      <c r="WHM29" s="21"/>
      <c r="WHO29" s="21"/>
      <c r="WHQ29" s="21"/>
      <c r="WHS29" s="21"/>
      <c r="WHU29" s="21"/>
      <c r="WHW29" s="21"/>
      <c r="WHY29" s="21"/>
      <c r="WIA29" s="21"/>
      <c r="WIC29" s="21"/>
      <c r="WIE29" s="21"/>
      <c r="WIG29" s="21"/>
      <c r="WII29" s="21"/>
      <c r="WIK29" s="21"/>
      <c r="WIM29" s="21"/>
      <c r="WIO29" s="21"/>
      <c r="WIQ29" s="21"/>
      <c r="WIS29" s="21"/>
      <c r="WIU29" s="21"/>
      <c r="WIW29" s="21"/>
      <c r="WIY29" s="21"/>
      <c r="WJA29" s="21"/>
      <c r="WJC29" s="21"/>
      <c r="WJE29" s="21"/>
      <c r="WJG29" s="21"/>
      <c r="WJI29" s="21"/>
      <c r="WJK29" s="21"/>
      <c r="WJM29" s="21"/>
      <c r="WJO29" s="21"/>
      <c r="WJQ29" s="21"/>
      <c r="WJS29" s="21"/>
      <c r="WJU29" s="21"/>
      <c r="WJW29" s="21"/>
      <c r="WJY29" s="21"/>
      <c r="WKA29" s="21"/>
      <c r="WKC29" s="21"/>
      <c r="WKE29" s="21"/>
      <c r="WKG29" s="21"/>
      <c r="WKI29" s="21"/>
      <c r="WKK29" s="21"/>
      <c r="WKM29" s="21"/>
      <c r="WKO29" s="21"/>
      <c r="WKQ29" s="21"/>
      <c r="WKS29" s="21"/>
      <c r="WKU29" s="21"/>
      <c r="WKW29" s="21"/>
      <c r="WKY29" s="21"/>
      <c r="WLA29" s="21"/>
      <c r="WLC29" s="21"/>
      <c r="WLE29" s="21"/>
      <c r="WLG29" s="21"/>
      <c r="WLI29" s="21"/>
      <c r="WLK29" s="21"/>
      <c r="WLM29" s="21"/>
      <c r="WLO29" s="21"/>
      <c r="WLQ29" s="21"/>
      <c r="WLS29" s="21"/>
      <c r="WLU29" s="21"/>
      <c r="WLW29" s="21"/>
      <c r="WLY29" s="21"/>
      <c r="WMA29" s="21"/>
      <c r="WMC29" s="21"/>
      <c r="WME29" s="21"/>
      <c r="WMG29" s="21"/>
      <c r="WMI29" s="21"/>
      <c r="WMK29" s="21"/>
      <c r="WMM29" s="21"/>
      <c r="WMO29" s="21"/>
      <c r="WMQ29" s="21"/>
      <c r="WMS29" s="21"/>
      <c r="WMU29" s="21"/>
      <c r="WMW29" s="21"/>
      <c r="WMY29" s="21"/>
      <c r="WNA29" s="21"/>
      <c r="WNC29" s="21"/>
      <c r="WNE29" s="21"/>
      <c r="WNG29" s="21"/>
      <c r="WNI29" s="21"/>
      <c r="WNK29" s="21"/>
      <c r="WNM29" s="21"/>
      <c r="WNO29" s="21"/>
      <c r="WNQ29" s="21"/>
      <c r="WNS29" s="21"/>
      <c r="WNU29" s="21"/>
      <c r="WNW29" s="21"/>
      <c r="WNY29" s="21"/>
      <c r="WOA29" s="21"/>
      <c r="WOC29" s="21"/>
      <c r="WOE29" s="21"/>
      <c r="WOG29" s="21"/>
      <c r="WOI29" s="21"/>
      <c r="WOK29" s="21"/>
      <c r="WOM29" s="21"/>
      <c r="WOO29" s="21"/>
      <c r="WOQ29" s="21"/>
      <c r="WOS29" s="21"/>
      <c r="WOU29" s="21"/>
      <c r="WOW29" s="21"/>
      <c r="WOY29" s="21"/>
      <c r="WPA29" s="21"/>
      <c r="WPC29" s="21"/>
      <c r="WPE29" s="21"/>
      <c r="WPG29" s="21"/>
      <c r="WPI29" s="21"/>
      <c r="WPK29" s="21"/>
      <c r="WPM29" s="21"/>
      <c r="WPO29" s="21"/>
      <c r="WPQ29" s="21"/>
      <c r="WPS29" s="21"/>
      <c r="WPU29" s="21"/>
      <c r="WPW29" s="21"/>
      <c r="WPY29" s="21"/>
      <c r="WQA29" s="21"/>
      <c r="WQC29" s="21"/>
      <c r="WQE29" s="21"/>
      <c r="WQG29" s="21"/>
      <c r="WQI29" s="21"/>
      <c r="WQK29" s="21"/>
      <c r="WQM29" s="21"/>
      <c r="WQO29" s="21"/>
      <c r="WQQ29" s="21"/>
      <c r="WQS29" s="21"/>
      <c r="WQU29" s="21"/>
      <c r="WQW29" s="21"/>
      <c r="WQY29" s="21"/>
      <c r="WRA29" s="21"/>
      <c r="WRC29" s="21"/>
      <c r="WRE29" s="21"/>
      <c r="WRG29" s="21"/>
      <c r="WRI29" s="21"/>
      <c r="WRK29" s="21"/>
      <c r="WRM29" s="21"/>
      <c r="WRO29" s="21"/>
      <c r="WRQ29" s="21"/>
      <c r="WRS29" s="21"/>
      <c r="WRU29" s="21"/>
      <c r="WRW29" s="21"/>
      <c r="WRY29" s="21"/>
      <c r="WSA29" s="21"/>
      <c r="WSC29" s="21"/>
      <c r="WSE29" s="21"/>
      <c r="WSG29" s="21"/>
      <c r="WSI29" s="21"/>
      <c r="WSK29" s="21"/>
      <c r="WSM29" s="21"/>
      <c r="WSO29" s="21"/>
      <c r="WSQ29" s="21"/>
      <c r="WSS29" s="21"/>
      <c r="WSU29" s="21"/>
      <c r="WSW29" s="21"/>
      <c r="WSY29" s="21"/>
      <c r="WTA29" s="21"/>
      <c r="WTC29" s="21"/>
      <c r="WTE29" s="21"/>
      <c r="WTG29" s="21"/>
      <c r="WTI29" s="21"/>
      <c r="WTK29" s="21"/>
      <c r="WTM29" s="21"/>
      <c r="WTO29" s="21"/>
      <c r="WTQ29" s="21"/>
      <c r="WTS29" s="21"/>
      <c r="WTU29" s="21"/>
      <c r="WTW29" s="21"/>
      <c r="WTY29" s="21"/>
      <c r="WUA29" s="21"/>
      <c r="WUC29" s="21"/>
      <c r="WUE29" s="21"/>
      <c r="WUG29" s="21"/>
      <c r="WUI29" s="21"/>
      <c r="WUK29" s="21"/>
      <c r="WUM29" s="21"/>
      <c r="WUO29" s="21"/>
      <c r="WUQ29" s="21"/>
      <c r="WUS29" s="21"/>
      <c r="WUU29" s="21"/>
      <c r="WUW29" s="21"/>
      <c r="WUY29" s="21"/>
      <c r="WVA29" s="21"/>
      <c r="WVC29" s="21"/>
      <c r="WVE29" s="21"/>
      <c r="WVG29" s="21"/>
      <c r="WVI29" s="21"/>
      <c r="WVK29" s="21"/>
      <c r="WVM29" s="21"/>
      <c r="WVO29" s="21"/>
      <c r="WVQ29" s="21"/>
      <c r="WVS29" s="21"/>
      <c r="WVU29" s="21"/>
      <c r="WVW29" s="21"/>
      <c r="WVY29" s="21"/>
      <c r="WWA29" s="21"/>
      <c r="WWC29" s="21"/>
      <c r="WWE29" s="21"/>
      <c r="WWG29" s="21"/>
      <c r="WWI29" s="21"/>
      <c r="WWK29" s="21"/>
      <c r="WWM29" s="21"/>
      <c r="WWO29" s="21"/>
      <c r="WWQ29" s="21"/>
      <c r="WWS29" s="21"/>
      <c r="WWU29" s="21"/>
      <c r="WWW29" s="21"/>
      <c r="WWY29" s="21"/>
      <c r="WXA29" s="21"/>
      <c r="WXC29" s="21"/>
      <c r="WXE29" s="21"/>
      <c r="WXG29" s="21"/>
      <c r="WXI29" s="21"/>
      <c r="WXK29" s="21"/>
      <c r="WXM29" s="21"/>
      <c r="WXO29" s="21"/>
      <c r="WXQ29" s="21"/>
      <c r="WXS29" s="21"/>
      <c r="WXU29" s="21"/>
      <c r="WXW29" s="21"/>
      <c r="WXY29" s="21"/>
      <c r="WYA29" s="21"/>
      <c r="WYC29" s="21"/>
      <c r="WYE29" s="21"/>
      <c r="WYG29" s="21"/>
      <c r="WYI29" s="21"/>
      <c r="WYK29" s="21"/>
      <c r="WYM29" s="21"/>
      <c r="WYO29" s="21"/>
      <c r="WYQ29" s="21"/>
      <c r="WYS29" s="21"/>
      <c r="WYU29" s="21"/>
      <c r="WYW29" s="21"/>
      <c r="WYY29" s="21"/>
      <c r="WZA29" s="21"/>
      <c r="WZC29" s="21"/>
      <c r="WZE29" s="21"/>
      <c r="WZG29" s="21"/>
      <c r="WZI29" s="21"/>
      <c r="WZK29" s="21"/>
      <c r="WZM29" s="21"/>
      <c r="WZO29" s="21"/>
      <c r="WZQ29" s="21"/>
      <c r="WZS29" s="21"/>
      <c r="WZU29" s="21"/>
      <c r="WZW29" s="21"/>
      <c r="WZY29" s="21"/>
      <c r="XAA29" s="21"/>
      <c r="XAC29" s="21"/>
      <c r="XAE29" s="21"/>
      <c r="XAG29" s="21"/>
      <c r="XAI29" s="21"/>
      <c r="XAK29" s="21"/>
      <c r="XAM29" s="21"/>
      <c r="XAO29" s="21"/>
      <c r="XAQ29" s="21"/>
      <c r="XAS29" s="21"/>
      <c r="XAU29" s="21"/>
      <c r="XAW29" s="21"/>
      <c r="XAY29" s="21"/>
      <c r="XBA29" s="21"/>
      <c r="XBC29" s="21"/>
      <c r="XBE29" s="21"/>
      <c r="XBG29" s="21"/>
      <c r="XBI29" s="21"/>
      <c r="XBK29" s="21"/>
      <c r="XBM29" s="21"/>
      <c r="XBO29" s="21"/>
      <c r="XBQ29" s="21"/>
      <c r="XBS29" s="21"/>
      <c r="XBU29" s="21"/>
      <c r="XBW29" s="21"/>
      <c r="XBY29" s="21"/>
      <c r="XCA29" s="21"/>
      <c r="XCC29" s="21"/>
      <c r="XCE29" s="21"/>
      <c r="XCG29" s="21"/>
      <c r="XCI29" s="21"/>
      <c r="XCK29" s="21"/>
      <c r="XCM29" s="21"/>
      <c r="XCO29" s="21"/>
      <c r="XCQ29" s="21"/>
      <c r="XCS29" s="21"/>
      <c r="XCU29" s="21"/>
      <c r="XCW29" s="21"/>
      <c r="XCY29" s="21"/>
      <c r="XDA29" s="21"/>
      <c r="XDC29" s="21"/>
      <c r="XDE29" s="21"/>
      <c r="XDG29" s="21"/>
      <c r="XDI29" s="21"/>
      <c r="XDK29" s="21"/>
      <c r="XDM29" s="21"/>
      <c r="XDO29" s="21"/>
      <c r="XDQ29" s="21"/>
      <c r="XDS29" s="21"/>
      <c r="XDU29" s="21"/>
      <c r="XDW29" s="21"/>
      <c r="XDY29" s="21"/>
      <c r="XEA29" s="21"/>
      <c r="XEC29" s="21"/>
      <c r="XEE29" s="21"/>
      <c r="XEG29" s="21"/>
      <c r="XEI29" s="21"/>
      <c r="XEK29" s="21"/>
      <c r="XEM29" s="21"/>
      <c r="XEO29" s="21"/>
      <c r="XEQ29" s="21"/>
      <c r="XES29" s="21"/>
      <c r="XEU29" s="21"/>
      <c r="XEW29" s="21"/>
      <c r="XEY29" s="21"/>
    </row>
    <row r="30" spans="1:16379" s="22" customFormat="1" ht="69" customHeight="1" thickTop="1" thickBot="1" x14ac:dyDescent="0.3">
      <c r="A30" s="163">
        <v>21</v>
      </c>
      <c r="B30" s="163" t="s">
        <v>128</v>
      </c>
      <c r="C30" s="163" t="s">
        <v>679</v>
      </c>
      <c r="D30" s="163" t="s">
        <v>60</v>
      </c>
      <c r="E30" s="163" t="s">
        <v>71</v>
      </c>
      <c r="F30" s="163" t="s">
        <v>168</v>
      </c>
      <c r="G30" s="163" t="s">
        <v>5</v>
      </c>
      <c r="H30" s="163" t="s">
        <v>4</v>
      </c>
      <c r="I30" s="163" t="s">
        <v>11</v>
      </c>
      <c r="J30" s="163" t="s">
        <v>3</v>
      </c>
      <c r="K30" s="164" t="s">
        <v>666</v>
      </c>
      <c r="L30" s="165" t="s">
        <v>667</v>
      </c>
      <c r="M30" s="257" t="s">
        <v>708</v>
      </c>
      <c r="N30" s="164" t="s">
        <v>678</v>
      </c>
      <c r="O30" s="165" t="s">
        <v>666</v>
      </c>
      <c r="P30" s="164"/>
      <c r="Q30" s="165" t="s">
        <v>665</v>
      </c>
      <c r="R30" s="164"/>
      <c r="S30" s="166"/>
      <c r="T30" s="68"/>
    </row>
    <row r="31" spans="1:16379" s="22" customFormat="1" ht="76.5" thickTop="1" thickBot="1" x14ac:dyDescent="0.3">
      <c r="A31" s="163">
        <v>22</v>
      </c>
      <c r="B31" s="163" t="s">
        <v>66</v>
      </c>
      <c r="C31" s="163" t="s">
        <v>116</v>
      </c>
      <c r="D31" s="163" t="s">
        <v>58</v>
      </c>
      <c r="E31" s="163" t="s">
        <v>71</v>
      </c>
      <c r="F31" s="163" t="s">
        <v>168</v>
      </c>
      <c r="G31" s="163" t="s">
        <v>5</v>
      </c>
      <c r="H31" s="163" t="s">
        <v>4</v>
      </c>
      <c r="I31" s="163" t="s">
        <v>11</v>
      </c>
      <c r="J31" s="163" t="s">
        <v>3</v>
      </c>
      <c r="K31" s="164" t="s">
        <v>666</v>
      </c>
      <c r="L31" s="165" t="s">
        <v>680</v>
      </c>
      <c r="M31" s="257" t="s">
        <v>706</v>
      </c>
      <c r="N31" s="257" t="s">
        <v>709</v>
      </c>
      <c r="O31" s="165" t="s">
        <v>666</v>
      </c>
      <c r="P31" s="164"/>
      <c r="Q31" s="165" t="s">
        <v>665</v>
      </c>
      <c r="R31" s="164"/>
      <c r="S31" s="166"/>
      <c r="T31" s="68"/>
    </row>
    <row r="32" spans="1:16379" ht="50.85" customHeight="1" thickTop="1" thickBot="1" x14ac:dyDescent="0.3">
      <c r="A32" s="163">
        <v>23</v>
      </c>
      <c r="B32" s="163" t="s">
        <v>16</v>
      </c>
      <c r="C32" s="163" t="s">
        <v>17</v>
      </c>
      <c r="D32" s="163" t="s">
        <v>60</v>
      </c>
      <c r="E32" s="163" t="s">
        <v>70</v>
      </c>
      <c r="F32" s="163" t="s">
        <v>165</v>
      </c>
      <c r="G32" s="163" t="s">
        <v>5</v>
      </c>
      <c r="H32" s="163" t="s">
        <v>7</v>
      </c>
      <c r="I32" s="163" t="s">
        <v>10</v>
      </c>
      <c r="J32" s="163" t="s">
        <v>3</v>
      </c>
      <c r="K32" s="164" t="s">
        <v>666</v>
      </c>
      <c r="L32" s="165" t="s">
        <v>667</v>
      </c>
      <c r="M32" s="257" t="s">
        <v>707</v>
      </c>
      <c r="N32" s="164" t="s">
        <v>678</v>
      </c>
      <c r="O32" s="165" t="s">
        <v>666</v>
      </c>
      <c r="P32" s="164"/>
      <c r="Q32" s="165" t="s">
        <v>665</v>
      </c>
      <c r="R32" s="164"/>
      <c r="S32" s="166"/>
      <c r="T32" s="70"/>
    </row>
    <row r="33" spans="1:20" ht="61.5" thickTop="1" thickBot="1" x14ac:dyDescent="0.3">
      <c r="A33" s="163">
        <v>24</v>
      </c>
      <c r="B33" s="163" t="s">
        <v>25</v>
      </c>
      <c r="C33" s="163" t="s">
        <v>51</v>
      </c>
      <c r="D33" s="163" t="s">
        <v>52</v>
      </c>
      <c r="E33" s="163" t="s">
        <v>70</v>
      </c>
      <c r="F33" s="163" t="s">
        <v>165</v>
      </c>
      <c r="G33" s="163" t="s">
        <v>5</v>
      </c>
      <c r="H33" s="163" t="s">
        <v>7</v>
      </c>
      <c r="I33" s="163" t="s">
        <v>10</v>
      </c>
      <c r="J33" s="163" t="s">
        <v>3</v>
      </c>
      <c r="K33" s="164" t="s">
        <v>666</v>
      </c>
      <c r="L33" s="165" t="s">
        <v>667</v>
      </c>
      <c r="M33" s="257" t="s">
        <v>707</v>
      </c>
      <c r="N33" s="164" t="s">
        <v>678</v>
      </c>
      <c r="O33" s="165" t="s">
        <v>665</v>
      </c>
      <c r="P33" s="164" t="s">
        <v>669</v>
      </c>
      <c r="Q33" s="165" t="s">
        <v>665</v>
      </c>
      <c r="R33" s="164"/>
      <c r="S33" s="166"/>
      <c r="T33" s="70"/>
    </row>
    <row r="34" spans="1:20" ht="51" customHeight="1" thickTop="1" thickBot="1" x14ac:dyDescent="0.3">
      <c r="A34" s="163">
        <v>25</v>
      </c>
      <c r="B34" s="163" t="s">
        <v>693</v>
      </c>
      <c r="C34" s="163" t="s">
        <v>117</v>
      </c>
      <c r="D34" s="163" t="s">
        <v>61</v>
      </c>
      <c r="E34" s="163" t="s">
        <v>70</v>
      </c>
      <c r="F34" s="163" t="s">
        <v>170</v>
      </c>
      <c r="G34" s="163" t="s">
        <v>5</v>
      </c>
      <c r="H34" s="163" t="s">
        <v>4</v>
      </c>
      <c r="I34" s="163" t="s">
        <v>11</v>
      </c>
      <c r="J34" s="163" t="s">
        <v>3</v>
      </c>
      <c r="K34" s="164" t="s">
        <v>666</v>
      </c>
      <c r="L34" s="165" t="s">
        <v>667</v>
      </c>
      <c r="M34" s="257" t="s">
        <v>707</v>
      </c>
      <c r="N34" s="164" t="s">
        <v>678</v>
      </c>
      <c r="O34" s="165" t="s">
        <v>666</v>
      </c>
      <c r="P34" s="164"/>
      <c r="Q34" s="165" t="s">
        <v>665</v>
      </c>
      <c r="R34" s="164"/>
      <c r="S34" s="166"/>
      <c r="T34" s="70"/>
    </row>
    <row r="35" spans="1:20" ht="61.5" thickTop="1" thickBot="1" x14ac:dyDescent="0.3">
      <c r="A35" s="163">
        <v>26</v>
      </c>
      <c r="B35" s="163" t="s">
        <v>34</v>
      </c>
      <c r="C35" s="163" t="s">
        <v>129</v>
      </c>
      <c r="D35" s="163" t="s">
        <v>52</v>
      </c>
      <c r="E35" s="163" t="s">
        <v>70</v>
      </c>
      <c r="F35" s="163" t="s">
        <v>170</v>
      </c>
      <c r="G35" s="163" t="s">
        <v>6</v>
      </c>
      <c r="H35" s="163" t="s">
        <v>4</v>
      </c>
      <c r="I35" s="163" t="s">
        <v>11</v>
      </c>
      <c r="J35" s="163" t="s">
        <v>3</v>
      </c>
      <c r="K35" s="164" t="s">
        <v>666</v>
      </c>
      <c r="L35" s="165" t="s">
        <v>667</v>
      </c>
      <c r="M35" s="257" t="s">
        <v>707</v>
      </c>
      <c r="N35" s="164" t="s">
        <v>678</v>
      </c>
      <c r="O35" s="165" t="s">
        <v>666</v>
      </c>
      <c r="P35" s="164"/>
      <c r="Q35" s="165" t="s">
        <v>665</v>
      </c>
      <c r="R35" s="164"/>
      <c r="S35" s="166"/>
      <c r="T35" s="70"/>
    </row>
    <row r="36" spans="1:20" ht="61.5" thickTop="1" thickBot="1" x14ac:dyDescent="0.3">
      <c r="A36" s="163">
        <v>27</v>
      </c>
      <c r="B36" s="163" t="s">
        <v>35</v>
      </c>
      <c r="C36" s="163" t="s">
        <v>130</v>
      </c>
      <c r="D36" s="163" t="s">
        <v>60</v>
      </c>
      <c r="E36" s="163" t="s">
        <v>70</v>
      </c>
      <c r="F36" s="163" t="s">
        <v>170</v>
      </c>
      <c r="G36" s="163" t="s">
        <v>6</v>
      </c>
      <c r="H36" s="163" t="s">
        <v>4</v>
      </c>
      <c r="I36" s="163" t="s">
        <v>11</v>
      </c>
      <c r="J36" s="163" t="s">
        <v>3</v>
      </c>
      <c r="K36" s="164" t="s">
        <v>666</v>
      </c>
      <c r="L36" s="165" t="s">
        <v>667</v>
      </c>
      <c r="M36" s="257" t="s">
        <v>707</v>
      </c>
      <c r="N36" s="164" t="s">
        <v>678</v>
      </c>
      <c r="O36" s="165" t="s">
        <v>666</v>
      </c>
      <c r="P36" s="164"/>
      <c r="Q36" s="165" t="s">
        <v>665</v>
      </c>
      <c r="R36" s="164"/>
      <c r="S36" s="166"/>
      <c r="T36" s="70"/>
    </row>
    <row r="37" spans="1:20" ht="31.5" thickTop="1" thickBot="1" x14ac:dyDescent="0.3">
      <c r="A37" s="163">
        <v>28</v>
      </c>
      <c r="B37" s="163" t="s">
        <v>36</v>
      </c>
      <c r="C37" s="163" t="s">
        <v>123</v>
      </c>
      <c r="D37" s="163" t="s">
        <v>52</v>
      </c>
      <c r="E37" s="163" t="s">
        <v>70</v>
      </c>
      <c r="F37" s="163" t="s">
        <v>170</v>
      </c>
      <c r="G37" s="163" t="s">
        <v>5</v>
      </c>
      <c r="H37" s="163" t="s">
        <v>4</v>
      </c>
      <c r="I37" s="163" t="s">
        <v>11</v>
      </c>
      <c r="J37" s="163" t="s">
        <v>0</v>
      </c>
      <c r="K37" s="164" t="s">
        <v>665</v>
      </c>
      <c r="L37" s="165"/>
      <c r="M37" s="164"/>
      <c r="N37" s="164"/>
      <c r="O37" s="165"/>
      <c r="P37" s="164"/>
      <c r="Q37" s="165"/>
      <c r="R37" s="164"/>
      <c r="S37" s="166"/>
      <c r="T37" s="70"/>
    </row>
    <row r="38" spans="1:20" ht="31.5" thickTop="1" thickBot="1" x14ac:dyDescent="0.3">
      <c r="A38" s="163">
        <v>29</v>
      </c>
      <c r="B38" s="163" t="s">
        <v>37</v>
      </c>
      <c r="C38" s="163" t="s">
        <v>131</v>
      </c>
      <c r="D38" s="163" t="s">
        <v>52</v>
      </c>
      <c r="E38" s="163" t="s">
        <v>70</v>
      </c>
      <c r="F38" s="163" t="s">
        <v>170</v>
      </c>
      <c r="G38" s="163" t="s">
        <v>5</v>
      </c>
      <c r="H38" s="163" t="s">
        <v>4</v>
      </c>
      <c r="I38" s="163" t="s">
        <v>11</v>
      </c>
      <c r="J38" s="163" t="s">
        <v>0</v>
      </c>
      <c r="K38" s="164" t="s">
        <v>665</v>
      </c>
      <c r="L38" s="165"/>
      <c r="M38" s="164"/>
      <c r="N38" s="164"/>
      <c r="O38" s="165"/>
      <c r="P38" s="164"/>
      <c r="Q38" s="165"/>
      <c r="R38" s="164"/>
      <c r="S38" s="166"/>
      <c r="T38" s="70"/>
    </row>
    <row r="39" spans="1:20" ht="31.5" thickTop="1" thickBot="1" x14ac:dyDescent="0.3">
      <c r="A39" s="163">
        <v>30</v>
      </c>
      <c r="B39" s="163" t="s">
        <v>38</v>
      </c>
      <c r="C39" s="163" t="s">
        <v>18</v>
      </c>
      <c r="D39" s="163" t="s">
        <v>52</v>
      </c>
      <c r="E39" s="163" t="s">
        <v>70</v>
      </c>
      <c r="F39" s="163" t="s">
        <v>170</v>
      </c>
      <c r="G39" s="163" t="s">
        <v>5</v>
      </c>
      <c r="H39" s="163" t="s">
        <v>4</v>
      </c>
      <c r="I39" s="163" t="s">
        <v>11</v>
      </c>
      <c r="J39" s="163" t="s">
        <v>0</v>
      </c>
      <c r="K39" s="164" t="s">
        <v>665</v>
      </c>
      <c r="L39" s="165"/>
      <c r="M39" s="164"/>
      <c r="N39" s="164"/>
      <c r="O39" s="165"/>
      <c r="P39" s="164"/>
      <c r="Q39" s="165"/>
      <c r="R39" s="164"/>
      <c r="S39" s="166"/>
      <c r="T39" s="70"/>
    </row>
    <row r="40" spans="1:20" ht="36.6" customHeight="1" thickTop="1" thickBot="1" x14ac:dyDescent="0.3">
      <c r="A40" s="163">
        <v>31</v>
      </c>
      <c r="B40" s="163" t="s">
        <v>39</v>
      </c>
      <c r="C40" s="163" t="s">
        <v>19</v>
      </c>
      <c r="D40" s="163" t="s">
        <v>52</v>
      </c>
      <c r="E40" s="163" t="s">
        <v>70</v>
      </c>
      <c r="F40" s="163" t="s">
        <v>170</v>
      </c>
      <c r="G40" s="163" t="s">
        <v>5</v>
      </c>
      <c r="H40" s="163" t="s">
        <v>4</v>
      </c>
      <c r="I40" s="163" t="s">
        <v>11</v>
      </c>
      <c r="J40" s="163" t="s">
        <v>0</v>
      </c>
      <c r="K40" s="164" t="s">
        <v>665</v>
      </c>
      <c r="L40" s="165"/>
      <c r="M40" s="164"/>
      <c r="N40" s="164"/>
      <c r="O40" s="165"/>
      <c r="P40" s="164"/>
      <c r="Q40" s="165"/>
      <c r="R40" s="164"/>
      <c r="S40" s="166"/>
      <c r="T40" s="70"/>
    </row>
    <row r="41" spans="1:20" ht="63.95" customHeight="1" thickTop="1" thickBot="1" x14ac:dyDescent="0.3">
      <c r="A41" s="163">
        <v>32</v>
      </c>
      <c r="B41" s="163" t="s">
        <v>132</v>
      </c>
      <c r="C41" s="163" t="s">
        <v>124</v>
      </c>
      <c r="D41" s="163" t="s">
        <v>52</v>
      </c>
      <c r="E41" s="163" t="s">
        <v>71</v>
      </c>
      <c r="F41" s="163" t="s">
        <v>168</v>
      </c>
      <c r="G41" s="163" t="s">
        <v>5</v>
      </c>
      <c r="H41" s="163" t="s">
        <v>4</v>
      </c>
      <c r="I41" s="163" t="s">
        <v>11</v>
      </c>
      <c r="J41" s="163" t="s">
        <v>3</v>
      </c>
      <c r="K41" s="164" t="s">
        <v>666</v>
      </c>
      <c r="L41" s="165" t="s">
        <v>667</v>
      </c>
      <c r="M41" s="257" t="s">
        <v>706</v>
      </c>
      <c r="N41" s="257" t="s">
        <v>706</v>
      </c>
      <c r="O41" s="165" t="s">
        <v>666</v>
      </c>
      <c r="P41" s="164"/>
      <c r="Q41" s="165" t="s">
        <v>665</v>
      </c>
      <c r="R41" s="164"/>
      <c r="S41" s="166"/>
      <c r="T41" s="70"/>
    </row>
    <row r="42" spans="1:20" ht="34.5" customHeight="1" thickTop="1" thickBot="1" x14ac:dyDescent="0.3">
      <c r="A42" s="163">
        <v>33</v>
      </c>
      <c r="B42" s="163" t="s">
        <v>40</v>
      </c>
      <c r="C42" s="163" t="s">
        <v>20</v>
      </c>
      <c r="D42" s="163" t="s">
        <v>52</v>
      </c>
      <c r="E42" s="163" t="s">
        <v>70</v>
      </c>
      <c r="F42" s="163" t="s">
        <v>694</v>
      </c>
      <c r="G42" s="163" t="s">
        <v>2</v>
      </c>
      <c r="H42" s="163" t="s">
        <v>1</v>
      </c>
      <c r="I42" s="163" t="s">
        <v>10</v>
      </c>
      <c r="J42" s="163" t="s">
        <v>0</v>
      </c>
      <c r="K42" s="164" t="s">
        <v>666</v>
      </c>
      <c r="L42" s="165" t="s">
        <v>667</v>
      </c>
      <c r="M42" s="257" t="s">
        <v>707</v>
      </c>
      <c r="N42" s="257" t="s">
        <v>707</v>
      </c>
      <c r="O42" s="165" t="s">
        <v>666</v>
      </c>
      <c r="P42" s="164"/>
      <c r="Q42" s="165" t="s">
        <v>665</v>
      </c>
      <c r="R42" s="164"/>
      <c r="S42" s="166"/>
      <c r="T42" s="70"/>
    </row>
    <row r="43" spans="1:20" ht="32.85" customHeight="1" thickTop="1" thickBot="1" x14ac:dyDescent="0.3">
      <c r="A43" s="163">
        <v>34</v>
      </c>
      <c r="B43" s="163" t="s">
        <v>41</v>
      </c>
      <c r="C43" s="163" t="s">
        <v>21</v>
      </c>
      <c r="D43" s="163" t="s">
        <v>52</v>
      </c>
      <c r="E43" s="163" t="s">
        <v>70</v>
      </c>
      <c r="F43" s="163" t="s">
        <v>694</v>
      </c>
      <c r="G43" s="163" t="s">
        <v>2</v>
      </c>
      <c r="H43" s="163" t="s">
        <v>1</v>
      </c>
      <c r="I43" s="163" t="s">
        <v>10</v>
      </c>
      <c r="J43" s="163" t="s">
        <v>0</v>
      </c>
      <c r="K43" s="164" t="s">
        <v>666</v>
      </c>
      <c r="L43" s="165" t="s">
        <v>667</v>
      </c>
      <c r="M43" s="257" t="s">
        <v>707</v>
      </c>
      <c r="N43" s="257" t="s">
        <v>707</v>
      </c>
      <c r="O43" s="165" t="s">
        <v>666</v>
      </c>
      <c r="P43" s="164"/>
      <c r="Q43" s="165" t="s">
        <v>665</v>
      </c>
      <c r="R43" s="164"/>
      <c r="S43" s="166"/>
      <c r="T43" s="70"/>
    </row>
    <row r="44" spans="1:20" ht="35.25" customHeight="1" thickTop="1" thickBot="1" x14ac:dyDescent="0.3">
      <c r="A44" s="163">
        <v>35</v>
      </c>
      <c r="B44" s="163" t="s">
        <v>42</v>
      </c>
      <c r="C44" s="163" t="s">
        <v>22</v>
      </c>
      <c r="D44" s="163" t="s">
        <v>52</v>
      </c>
      <c r="E44" s="163" t="s">
        <v>70</v>
      </c>
      <c r="F44" s="163" t="s">
        <v>694</v>
      </c>
      <c r="G44" s="163" t="s">
        <v>2</v>
      </c>
      <c r="H44" s="163" t="s">
        <v>1</v>
      </c>
      <c r="I44" s="163" t="s">
        <v>10</v>
      </c>
      <c r="J44" s="163" t="s">
        <v>0</v>
      </c>
      <c r="K44" s="164" t="s">
        <v>666</v>
      </c>
      <c r="L44" s="165" t="s">
        <v>667</v>
      </c>
      <c r="M44" s="257" t="s">
        <v>707</v>
      </c>
      <c r="N44" s="257" t="s">
        <v>707</v>
      </c>
      <c r="O44" s="165" t="s">
        <v>666</v>
      </c>
      <c r="P44" s="164"/>
      <c r="Q44" s="165" t="s">
        <v>665</v>
      </c>
      <c r="R44" s="164"/>
      <c r="S44" s="166"/>
      <c r="T44" s="70"/>
    </row>
    <row r="45" spans="1:20" s="20" customFormat="1" ht="409.6" thickTop="1" thickBot="1" x14ac:dyDescent="0.3">
      <c r="A45" s="163">
        <v>36</v>
      </c>
      <c r="B45" s="163" t="s">
        <v>31</v>
      </c>
      <c r="C45" s="163" t="s">
        <v>133</v>
      </c>
      <c r="D45" s="163" t="s">
        <v>110</v>
      </c>
      <c r="E45" s="163" t="s">
        <v>70</v>
      </c>
      <c r="F45" s="163" t="s">
        <v>170</v>
      </c>
      <c r="G45" s="163" t="s">
        <v>48</v>
      </c>
      <c r="H45" s="163" t="s">
        <v>8</v>
      </c>
      <c r="I45" s="163" t="s">
        <v>11</v>
      </c>
      <c r="J45" s="163" t="s">
        <v>3</v>
      </c>
      <c r="K45" s="164" t="s">
        <v>666</v>
      </c>
      <c r="L45" s="165" t="s">
        <v>667</v>
      </c>
      <c r="M45" s="257" t="s">
        <v>677</v>
      </c>
      <c r="N45" s="257" t="s">
        <v>710</v>
      </c>
      <c r="O45" s="165" t="s">
        <v>665</v>
      </c>
      <c r="P45" s="164" t="s">
        <v>681</v>
      </c>
      <c r="Q45" s="165" t="s">
        <v>665</v>
      </c>
      <c r="R45" s="164"/>
      <c r="S45" s="166"/>
      <c r="T45" s="69"/>
    </row>
    <row r="46" spans="1:20" ht="46.5" thickTop="1" thickBot="1" x14ac:dyDescent="0.3">
      <c r="A46" s="163" t="s">
        <v>55</v>
      </c>
      <c r="B46" s="167" t="s">
        <v>682</v>
      </c>
      <c r="C46" s="168" t="s">
        <v>683</v>
      </c>
      <c r="D46" s="169" t="s">
        <v>62</v>
      </c>
      <c r="E46" s="170" t="s">
        <v>127</v>
      </c>
      <c r="F46" s="164" t="s">
        <v>165</v>
      </c>
      <c r="G46" s="171" t="s">
        <v>684</v>
      </c>
      <c r="H46" s="171" t="s">
        <v>7</v>
      </c>
      <c r="I46" s="171" t="s">
        <v>10</v>
      </c>
      <c r="J46" s="163" t="s">
        <v>3</v>
      </c>
      <c r="K46" s="164" t="s">
        <v>666</v>
      </c>
      <c r="L46" s="165" t="s">
        <v>667</v>
      </c>
      <c r="M46" s="164" t="s">
        <v>677</v>
      </c>
      <c r="N46" s="164" t="s">
        <v>677</v>
      </c>
      <c r="O46" s="206"/>
      <c r="P46" s="172"/>
      <c r="Q46" s="165" t="s">
        <v>665</v>
      </c>
      <c r="R46" s="164"/>
      <c r="S46" s="166"/>
      <c r="T46" s="70"/>
    </row>
    <row r="47" spans="1:20" ht="46.5" thickTop="1" thickBot="1" x14ac:dyDescent="0.3">
      <c r="A47" s="163" t="s">
        <v>56</v>
      </c>
      <c r="B47" s="167" t="s">
        <v>685</v>
      </c>
      <c r="C47" s="168" t="s">
        <v>686</v>
      </c>
      <c r="D47" s="169" t="s">
        <v>62</v>
      </c>
      <c r="E47" s="170" t="s">
        <v>127</v>
      </c>
      <c r="F47" s="164" t="s">
        <v>165</v>
      </c>
      <c r="G47" s="171" t="s">
        <v>687</v>
      </c>
      <c r="H47" s="171" t="s">
        <v>7</v>
      </c>
      <c r="I47" s="171" t="s">
        <v>10</v>
      </c>
      <c r="J47" s="163" t="s">
        <v>3</v>
      </c>
      <c r="K47" s="164" t="s">
        <v>666</v>
      </c>
      <c r="L47" s="165" t="s">
        <v>667</v>
      </c>
      <c r="M47" s="164" t="s">
        <v>677</v>
      </c>
      <c r="N47" s="164" t="s">
        <v>677</v>
      </c>
      <c r="O47" s="206"/>
      <c r="P47" s="172"/>
      <c r="Q47" s="165" t="s">
        <v>665</v>
      </c>
      <c r="R47" s="164"/>
      <c r="S47" s="166"/>
      <c r="T47" s="70"/>
    </row>
    <row r="48" spans="1:20" ht="45.75" thickTop="1" x14ac:dyDescent="0.25">
      <c r="A48" s="173" t="s">
        <v>57</v>
      </c>
      <c r="B48" s="174" t="s">
        <v>688</v>
      </c>
      <c r="C48" s="175" t="s">
        <v>689</v>
      </c>
      <c r="D48" s="176" t="s">
        <v>62</v>
      </c>
      <c r="E48" s="177" t="s">
        <v>127</v>
      </c>
      <c r="F48" s="178" t="s">
        <v>165</v>
      </c>
      <c r="G48" s="179" t="s">
        <v>690</v>
      </c>
      <c r="H48" s="179" t="s">
        <v>7</v>
      </c>
      <c r="I48" s="179" t="s">
        <v>10</v>
      </c>
      <c r="J48" s="173" t="s">
        <v>3</v>
      </c>
      <c r="K48" s="178" t="s">
        <v>666</v>
      </c>
      <c r="L48" s="180" t="s">
        <v>667</v>
      </c>
      <c r="M48" s="178" t="s">
        <v>677</v>
      </c>
      <c r="N48" s="178" t="s">
        <v>677</v>
      </c>
      <c r="O48" s="207"/>
      <c r="P48" s="181"/>
      <c r="Q48" s="180" t="s">
        <v>665</v>
      </c>
      <c r="R48" s="178"/>
      <c r="S48" s="182"/>
      <c r="T48" s="70"/>
    </row>
    <row r="49" spans="1:20" x14ac:dyDescent="0.25">
      <c r="A49" s="160" t="s">
        <v>287</v>
      </c>
      <c r="B49" s="161" t="s">
        <v>73</v>
      </c>
      <c r="C49" s="161" t="s">
        <v>73</v>
      </c>
      <c r="D49" s="161" t="s">
        <v>327</v>
      </c>
      <c r="E49" s="161" t="s">
        <v>73</v>
      </c>
      <c r="F49" s="161" t="s">
        <v>73</v>
      </c>
      <c r="G49" s="161" t="s">
        <v>327</v>
      </c>
      <c r="H49" s="161" t="s">
        <v>73</v>
      </c>
      <c r="I49" s="161" t="s">
        <v>73</v>
      </c>
      <c r="J49" s="161" t="s">
        <v>327</v>
      </c>
      <c r="K49" s="161" t="s">
        <v>73</v>
      </c>
      <c r="L49" s="161" t="s">
        <v>73</v>
      </c>
      <c r="M49" s="161" t="s">
        <v>327</v>
      </c>
      <c r="N49" s="161" t="s">
        <v>73</v>
      </c>
      <c r="O49" s="161" t="s">
        <v>73</v>
      </c>
      <c r="P49" s="161" t="s">
        <v>327</v>
      </c>
      <c r="Q49" s="161" t="s">
        <v>73</v>
      </c>
      <c r="R49" s="161" t="s">
        <v>73</v>
      </c>
      <c r="S49" s="162" t="s">
        <v>327</v>
      </c>
      <c r="T49" s="72"/>
    </row>
    <row r="50" spans="1:20" s="72" customFormat="1" ht="45" x14ac:dyDescent="0.25">
      <c r="A50" s="199" t="s">
        <v>695</v>
      </c>
      <c r="B50" s="200" t="s">
        <v>696</v>
      </c>
      <c r="C50" s="200" t="s">
        <v>697</v>
      </c>
      <c r="D50" s="201" t="s">
        <v>62</v>
      </c>
      <c r="E50" s="201" t="s">
        <v>127</v>
      </c>
      <c r="F50" s="114" t="s">
        <v>165</v>
      </c>
      <c r="G50" s="201" t="s">
        <v>684</v>
      </c>
      <c r="H50" s="202" t="s">
        <v>7</v>
      </c>
      <c r="I50" s="202" t="s">
        <v>10</v>
      </c>
      <c r="J50" s="201" t="s">
        <v>127</v>
      </c>
      <c r="K50" s="114" t="s">
        <v>666</v>
      </c>
      <c r="L50" s="203" t="s">
        <v>667</v>
      </c>
      <c r="M50" s="258" t="s">
        <v>706</v>
      </c>
      <c r="N50" s="258" t="s">
        <v>706</v>
      </c>
      <c r="O50" s="204" t="s">
        <v>326</v>
      </c>
      <c r="P50" s="204" t="s">
        <v>326</v>
      </c>
      <c r="Q50" s="114" t="s">
        <v>665</v>
      </c>
      <c r="R50" s="205"/>
      <c r="S50" s="208"/>
    </row>
    <row r="51" spans="1:20" x14ac:dyDescent="0.25">
      <c r="A51" s="196" t="s">
        <v>73</v>
      </c>
      <c r="B51" s="197" t="s">
        <v>327</v>
      </c>
      <c r="C51" s="196" t="s">
        <v>73</v>
      </c>
      <c r="D51" s="197" t="s">
        <v>327</v>
      </c>
      <c r="E51" s="196" t="s">
        <v>73</v>
      </c>
      <c r="F51" s="197" t="s">
        <v>327</v>
      </c>
      <c r="G51" s="196" t="s">
        <v>73</v>
      </c>
      <c r="H51" s="197" t="s">
        <v>327</v>
      </c>
      <c r="I51" s="196" t="s">
        <v>73</v>
      </c>
      <c r="J51" s="197" t="s">
        <v>327</v>
      </c>
      <c r="K51" s="196" t="s">
        <v>73</v>
      </c>
      <c r="L51" s="197" t="s">
        <v>327</v>
      </c>
      <c r="M51" s="196" t="s">
        <v>73</v>
      </c>
      <c r="N51" s="197" t="s">
        <v>327</v>
      </c>
      <c r="O51" s="196" t="s">
        <v>73</v>
      </c>
      <c r="P51" s="197" t="s">
        <v>327</v>
      </c>
      <c r="Q51" s="196" t="s">
        <v>73</v>
      </c>
      <c r="R51" s="196" t="s">
        <v>73</v>
      </c>
      <c r="S51" s="198" t="s">
        <v>327</v>
      </c>
      <c r="T51" s="70"/>
    </row>
    <row r="52" spans="1:20" ht="18" x14ac:dyDescent="0.25">
      <c r="A52" s="219" t="s">
        <v>267</v>
      </c>
      <c r="B52" s="219"/>
      <c r="C52" s="219"/>
      <c r="D52" s="4"/>
      <c r="E52" s="4"/>
      <c r="F52" s="26"/>
      <c r="G52" s="4"/>
      <c r="H52" s="4"/>
      <c r="I52" s="4"/>
      <c r="J52" s="4"/>
      <c r="L52" s="23"/>
      <c r="M52" s="23"/>
      <c r="N52" s="23"/>
      <c r="O52" s="23"/>
      <c r="P52" s="23"/>
      <c r="Q52" s="24"/>
      <c r="R52" s="25"/>
      <c r="S52" s="25"/>
    </row>
    <row r="53" spans="1:20" ht="18" x14ac:dyDescent="0.25">
      <c r="A53" s="222" t="s">
        <v>328</v>
      </c>
      <c r="B53" s="223"/>
      <c r="C53" s="223"/>
      <c r="D53" s="4"/>
      <c r="E53" s="4"/>
      <c r="F53" s="26"/>
      <c r="G53" s="4"/>
      <c r="H53" s="4"/>
      <c r="I53" s="4"/>
      <c r="J53" s="4"/>
      <c r="L53" s="23"/>
      <c r="M53" s="23"/>
      <c r="N53" s="23"/>
      <c r="O53" s="23"/>
      <c r="P53" s="23"/>
      <c r="Q53" s="24"/>
      <c r="R53" s="25"/>
      <c r="S53" s="25"/>
    </row>
    <row r="54" spans="1:20" ht="30.4" customHeight="1" x14ac:dyDescent="0.25">
      <c r="A54" s="224" t="s">
        <v>645</v>
      </c>
      <c r="B54" s="224"/>
      <c r="C54" s="224"/>
      <c r="D54" s="4"/>
      <c r="E54" s="4"/>
      <c r="F54" s="26"/>
      <c r="G54" s="4"/>
      <c r="H54" s="4"/>
      <c r="I54" s="4"/>
      <c r="J54" s="4"/>
      <c r="L54" s="23"/>
      <c r="M54" s="23"/>
      <c r="N54" s="23"/>
      <c r="O54" s="23"/>
      <c r="P54" s="23"/>
      <c r="Q54" s="24"/>
      <c r="R54" s="25"/>
      <c r="S54" s="25"/>
    </row>
    <row r="55" spans="1:20" ht="30.4" customHeight="1" x14ac:dyDescent="0.25">
      <c r="A55" s="214" t="s">
        <v>338</v>
      </c>
      <c r="B55" s="214"/>
      <c r="C55" s="214"/>
      <c r="D55" s="4"/>
      <c r="E55" s="4"/>
      <c r="F55" s="4"/>
      <c r="G55" s="4"/>
      <c r="H55" s="4"/>
      <c r="I55" s="4"/>
      <c r="J55" s="4"/>
      <c r="L55" s="23"/>
      <c r="M55" s="23"/>
      <c r="N55" s="23"/>
      <c r="O55" s="23"/>
      <c r="P55" s="23"/>
      <c r="Q55" s="24"/>
      <c r="R55" s="25"/>
      <c r="S55" s="25"/>
    </row>
    <row r="56" spans="1:20" ht="30.4" customHeight="1" x14ac:dyDescent="0.25">
      <c r="A56" s="214" t="s">
        <v>339</v>
      </c>
      <c r="B56" s="214"/>
      <c r="C56" s="214"/>
      <c r="D56" s="4"/>
      <c r="E56" s="4"/>
      <c r="F56" s="4"/>
      <c r="G56" s="4"/>
      <c r="H56" s="4"/>
      <c r="I56" s="4"/>
      <c r="J56" s="4"/>
      <c r="L56" s="23"/>
      <c r="M56" s="23"/>
      <c r="N56" s="23"/>
      <c r="O56" s="23"/>
      <c r="P56" s="23"/>
      <c r="Q56" s="24"/>
      <c r="R56" s="25"/>
      <c r="S56" s="25"/>
    </row>
    <row r="57" spans="1:20" ht="51.75" customHeight="1" x14ac:dyDescent="0.25">
      <c r="A57" s="213" t="s">
        <v>644</v>
      </c>
      <c r="B57" s="213"/>
      <c r="C57" s="213"/>
    </row>
    <row r="58" spans="1:20" x14ac:dyDescent="0.25">
      <c r="A58" s="209" t="s">
        <v>74</v>
      </c>
    </row>
  </sheetData>
  <sheetProtection insertRows="0" autoFilter="0"/>
  <autoFilter ref="A7:S7" xr:uid="{00000000-0009-0000-0000-000001000000}"/>
  <mergeCells count="10">
    <mergeCell ref="A57:C57"/>
    <mergeCell ref="A56:C56"/>
    <mergeCell ref="L6:N6"/>
    <mergeCell ref="O6:P6"/>
    <mergeCell ref="Q6:S6"/>
    <mergeCell ref="A52:C52"/>
    <mergeCell ref="A55:C55"/>
    <mergeCell ref="A6:K6"/>
    <mergeCell ref="A53:C53"/>
    <mergeCell ref="A54:C54"/>
  </mergeCells>
  <conditionalFormatting sqref="M10:N12">
    <cfRule type="expression" dxfId="45" priority="58">
      <formula>AND($J10="Required", $K10="N")</formula>
    </cfRule>
  </conditionalFormatting>
  <conditionalFormatting sqref="M10:N12">
    <cfRule type="expression" dxfId="44" priority="57">
      <formula>AND($J10="Recommended", $K10="N")</formula>
    </cfRule>
  </conditionalFormatting>
  <conditionalFormatting sqref="N27">
    <cfRule type="expression" dxfId="43" priority="44">
      <formula>AND($J27="Required", $K27="N")</formula>
    </cfRule>
  </conditionalFormatting>
  <conditionalFormatting sqref="N27">
    <cfRule type="expression" dxfId="42" priority="43">
      <formula>AND($J27="Recommended", $K27="N")</formula>
    </cfRule>
  </conditionalFormatting>
  <conditionalFormatting sqref="M30">
    <cfRule type="expression" dxfId="41" priority="42">
      <formula>AND($J30="Required", $K30="N")</formula>
    </cfRule>
  </conditionalFormatting>
  <conditionalFormatting sqref="M30">
    <cfRule type="expression" dxfId="40" priority="41">
      <formula>AND($J30="Recommended", $K30="N")</formula>
    </cfRule>
  </conditionalFormatting>
  <conditionalFormatting sqref="M31:N31">
    <cfRule type="expression" dxfId="39" priority="40">
      <formula>AND($J31="Required", $K31="N")</formula>
    </cfRule>
  </conditionalFormatting>
  <conditionalFormatting sqref="M31:N31">
    <cfRule type="expression" dxfId="38" priority="39">
      <formula>AND($J31="Recommended", $K31="N")</formula>
    </cfRule>
  </conditionalFormatting>
  <conditionalFormatting sqref="M32:M36">
    <cfRule type="expression" dxfId="37" priority="38">
      <formula>AND($J32="Required", $K32="N")</formula>
    </cfRule>
  </conditionalFormatting>
  <conditionalFormatting sqref="M32:M36">
    <cfRule type="expression" dxfId="36" priority="37">
      <formula>AND($J32="Recommended", $K32="N")</formula>
    </cfRule>
  </conditionalFormatting>
  <conditionalFormatting sqref="M41:N45">
    <cfRule type="expression" dxfId="35" priority="36">
      <formula>AND($J41="Required", $K41="N")</formula>
    </cfRule>
  </conditionalFormatting>
  <conditionalFormatting sqref="M41:N45">
    <cfRule type="expression" dxfId="34" priority="35">
      <formula>AND($J41="Recommended", $K41="N")</formula>
    </cfRule>
  </conditionalFormatting>
  <conditionalFormatting sqref="M50:N50">
    <cfRule type="expression" dxfId="33" priority="34">
      <formula>AND($J50="Required", $K50="N")</formula>
    </cfRule>
  </conditionalFormatting>
  <conditionalFormatting sqref="M50:N50">
    <cfRule type="expression" dxfId="32" priority="33">
      <formula>AND($J50="Recommended", $K50="N")</formula>
    </cfRule>
  </conditionalFormatting>
  <conditionalFormatting sqref="M13">
    <cfRule type="expression" dxfId="31" priority="32">
      <formula>AND($J13="Required", $K13="N")</formula>
    </cfRule>
  </conditionalFormatting>
  <conditionalFormatting sqref="M13">
    <cfRule type="expression" dxfId="30" priority="31">
      <formula>AND($J13="Recommended", $K13="N")</formula>
    </cfRule>
  </conditionalFormatting>
  <conditionalFormatting sqref="M14">
    <cfRule type="expression" dxfId="29" priority="30">
      <formula>AND($J14="Required", $K14="N")</formula>
    </cfRule>
  </conditionalFormatting>
  <conditionalFormatting sqref="M14">
    <cfRule type="expression" dxfId="28" priority="29">
      <formula>AND($J14="Recommended", $K14="N")</formula>
    </cfRule>
  </conditionalFormatting>
  <conditionalFormatting sqref="M15">
    <cfRule type="expression" dxfId="27" priority="28">
      <formula>AND($J15="Required", $K15="N")</formula>
    </cfRule>
  </conditionalFormatting>
  <conditionalFormatting sqref="M15">
    <cfRule type="expression" dxfId="26" priority="27">
      <formula>AND($J15="Recommended", $K15="N")</formula>
    </cfRule>
  </conditionalFormatting>
  <conditionalFormatting sqref="M18">
    <cfRule type="expression" dxfId="25" priority="26">
      <formula>AND($J18="Required", $K18="N")</formula>
    </cfRule>
  </conditionalFormatting>
  <conditionalFormatting sqref="M18">
    <cfRule type="expression" dxfId="24" priority="25">
      <formula>AND($J18="Recommended", $K18="N")</formula>
    </cfRule>
  </conditionalFormatting>
  <conditionalFormatting sqref="M19">
    <cfRule type="expression" dxfId="23" priority="24">
      <formula>AND($J19="Required", $K19="N")</formula>
    </cfRule>
  </conditionalFormatting>
  <conditionalFormatting sqref="M19">
    <cfRule type="expression" dxfId="22" priority="23">
      <formula>AND($J19="Recommended", $K19="N")</formula>
    </cfRule>
  </conditionalFormatting>
  <conditionalFormatting sqref="M21">
    <cfRule type="expression" dxfId="21" priority="22">
      <formula>AND($J21="Required", $K21="N")</formula>
    </cfRule>
  </conditionalFormatting>
  <conditionalFormatting sqref="M21">
    <cfRule type="expression" dxfId="20" priority="21">
      <formula>AND($J21="Recommended", $K21="N")</formula>
    </cfRule>
  </conditionalFormatting>
  <conditionalFormatting sqref="M22:N22">
    <cfRule type="expression" dxfId="19" priority="20">
      <formula>AND($J22="Required", $K22="N")</formula>
    </cfRule>
  </conditionalFormatting>
  <conditionalFormatting sqref="M22:N22">
    <cfRule type="expression" dxfId="18" priority="19">
      <formula>AND($J22="Recommended", $K22="N")</formula>
    </cfRule>
  </conditionalFormatting>
  <conditionalFormatting sqref="M23:N23">
    <cfRule type="expression" dxfId="17" priority="18">
      <formula>AND($J23="Required", $K23="N")</formula>
    </cfRule>
  </conditionalFormatting>
  <conditionalFormatting sqref="M23:N23">
    <cfRule type="expression" dxfId="16" priority="17">
      <formula>AND($J23="Recommended", $K23="N")</formula>
    </cfRule>
  </conditionalFormatting>
  <conditionalFormatting sqref="N13">
    <cfRule type="expression" dxfId="15" priority="16">
      <formula>AND($J13="Required", $K13="N")</formula>
    </cfRule>
  </conditionalFormatting>
  <conditionalFormatting sqref="N13">
    <cfRule type="expression" dxfId="14" priority="15">
      <formula>AND($J13="Recommended", $K13="N")</formula>
    </cfRule>
  </conditionalFormatting>
  <conditionalFormatting sqref="N14">
    <cfRule type="expression" dxfId="13" priority="14">
      <formula>AND($J14="Required", $K14="N")</formula>
    </cfRule>
  </conditionalFormatting>
  <conditionalFormatting sqref="N14">
    <cfRule type="expression" dxfId="12" priority="13">
      <formula>AND($J14="Recommended", $K14="N")</formula>
    </cfRule>
  </conditionalFormatting>
  <conditionalFormatting sqref="N15">
    <cfRule type="expression" dxfId="11" priority="12">
      <formula>AND($J15="Required", $K15="N")</formula>
    </cfRule>
  </conditionalFormatting>
  <conditionalFormatting sqref="N15">
    <cfRule type="expression" dxfId="10" priority="11">
      <formula>AND($J15="Recommended", $K15="N")</formula>
    </cfRule>
  </conditionalFormatting>
  <conditionalFormatting sqref="N16">
    <cfRule type="expression" dxfId="9" priority="10">
      <formula>AND($J16="Required", $K16="N")</formula>
    </cfRule>
  </conditionalFormatting>
  <conditionalFormatting sqref="N16">
    <cfRule type="expression" dxfId="8" priority="9">
      <formula>AND($J16="Recommended", $K16="N")</formula>
    </cfRule>
  </conditionalFormatting>
  <conditionalFormatting sqref="N17">
    <cfRule type="expression" dxfId="7" priority="8">
      <formula>AND($J17="Required", $K17="N")</formula>
    </cfRule>
  </conditionalFormatting>
  <conditionalFormatting sqref="N17">
    <cfRule type="expression" dxfId="6" priority="7">
      <formula>AND($J17="Recommended", $K17="N")</formula>
    </cfRule>
  </conditionalFormatting>
  <conditionalFormatting sqref="N18">
    <cfRule type="expression" dxfId="5" priority="6">
      <formula>AND($J18="Required", $K18="N")</formula>
    </cfRule>
  </conditionalFormatting>
  <conditionalFormatting sqref="N18">
    <cfRule type="expression" dxfId="4" priority="5">
      <formula>AND($J18="Recommended", $K18="N")</formula>
    </cfRule>
  </conditionalFormatting>
  <conditionalFormatting sqref="N19">
    <cfRule type="expression" dxfId="3" priority="4">
      <formula>AND($J19="Required", $K19="N")</formula>
    </cfRule>
  </conditionalFormatting>
  <conditionalFormatting sqref="N19">
    <cfRule type="expression" dxfId="2" priority="3">
      <formula>AND($J19="Recommended", $K19="N")</formula>
    </cfRule>
  </conditionalFormatting>
  <conditionalFormatting sqref="N21">
    <cfRule type="expression" dxfId="1" priority="2">
      <formula>AND($J21="Required", $K21="N")</formula>
    </cfRule>
  </conditionalFormatting>
  <conditionalFormatting sqref="N21">
    <cfRule type="expression" dxfId="0" priority="1">
      <formula>AND($J21="Recommended", $K21="N")</formula>
    </cfRule>
  </conditionalFormatting>
  <dataValidations count="6">
    <dataValidation type="list" allowBlank="1" showInputMessage="1" showErrorMessage="1" sqref="Q50 K50 K9:K48 Q9:Q48 O9:O45" xr:uid="{00000000-0002-0000-0100-000000000000}">
      <formula1>"Y,N"</formula1>
    </dataValidation>
    <dataValidation type="list" allowBlank="1" showInputMessage="1" showErrorMessage="1" sqref="H46:H48 H50" xr:uid="{00000000-0002-0000-0100-000001000000}">
      <formula1>"Month,Quarter,Year"</formula1>
    </dataValidation>
    <dataValidation type="list" allowBlank="1" showInputMessage="1" showErrorMessage="1" sqref="I46:I48 I50" xr:uid="{00000000-0002-0000-0100-000002000000}">
      <formula1>"Quarterly,Annually"</formula1>
    </dataValidation>
    <dataValidation type="list" allowBlank="1" showInputMessage="1" showErrorMessage="1" sqref="D50" xr:uid="{00000000-0002-0000-0100-000003000000}">
      <formula1>"Assessment of need and qualification for SUD treatment services,Milestone 1,Milestone 2,Milestone 3,Milestone 4,Milestone 5,Milestone 6,Health IT,Other SUD-related metrics"</formula1>
    </dataValidation>
    <dataValidation type="list" allowBlank="1" showInputMessage="1" showErrorMessage="1" sqref="E50 J50" xr:uid="{00000000-0002-0000-0100-000004000000}">
      <formula1>"State-specific"</formula1>
    </dataValidation>
    <dataValidation type="list" allowBlank="1" showInputMessage="1" showErrorMessage="1" sqref="F46:F48 F50" xr:uid="{00000000-0002-0000-0100-000005000000}">
      <formula1>"Grievances and appeals, Other monthly and quarterly metrics, Annual metrics that are established quality measure, Other annual metrics"</formula1>
    </dataValidation>
  </dataValidations>
  <pageMargins left="0.7" right="0.7" top="0.75" bottom="0.75" header="0.3" footer="0.3"/>
  <pageSetup scale="80" pageOrder="overThenDown" orientation="landscape" r:id="rId1"/>
  <headerFooter differentFirst="1">
    <oddHeader>&amp;L&amp;"Times New Roman,Regular"&amp;10Medicaid Section 1115 Substance Use Disorder Demonstration Monitoring Protocol Workbook – &amp;A</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0"/>
  <sheetViews>
    <sheetView topLeftCell="B7" zoomScale="80" zoomScaleNormal="80" workbookViewId="0">
      <selection activeCell="H10" sqref="H10"/>
    </sheetView>
  </sheetViews>
  <sheetFormatPr defaultColWidth="9" defaultRowHeight="15" x14ac:dyDescent="0.25"/>
  <cols>
    <col min="1" max="1" width="33.140625" style="18" customWidth="1"/>
    <col min="2" max="2" width="45.85546875" style="18" customWidth="1"/>
    <col min="3" max="3" width="20.42578125" style="18" customWidth="1"/>
    <col min="4" max="4" width="31.140625" style="18" customWidth="1"/>
    <col min="5" max="5" width="19.85546875" style="18" customWidth="1"/>
    <col min="6" max="6" width="12" style="18" customWidth="1"/>
    <col min="7" max="7" width="25.42578125" style="18" customWidth="1"/>
    <col min="8" max="8" width="48.85546875" style="18" customWidth="1"/>
    <col min="9" max="9" width="24.85546875" style="18" customWidth="1"/>
    <col min="10" max="10" width="46.85546875" style="18" customWidth="1"/>
    <col min="11" max="16384" width="9" style="18"/>
  </cols>
  <sheetData>
    <row r="1" spans="1:10" x14ac:dyDescent="0.25">
      <c r="A1" s="75" t="s">
        <v>659</v>
      </c>
      <c r="B1" s="27"/>
    </row>
    <row r="2" spans="1:10" x14ac:dyDescent="0.25">
      <c r="A2" s="10" t="s">
        <v>53</v>
      </c>
      <c r="B2" s="10" t="str">
        <f>'SUD planned metrics'!B2</f>
        <v>Louisiana</v>
      </c>
    </row>
    <row r="3" spans="1:10" x14ac:dyDescent="0.25">
      <c r="A3" s="10" t="s">
        <v>54</v>
      </c>
      <c r="B3" s="10" t="str">
        <f>'SUD planned metrics'!B3</f>
        <v>Healthy Louisiana Opioid Use Disorder/Substance Use Disorder (OUD/SUD) Demonstration</v>
      </c>
    </row>
    <row r="4" spans="1:10" x14ac:dyDescent="0.25">
      <c r="A4" s="53" t="s">
        <v>73</v>
      </c>
      <c r="B4" s="31"/>
    </row>
    <row r="5" spans="1:10" s="6" customFormat="1" ht="20.25" x14ac:dyDescent="0.25">
      <c r="A5" s="59" t="s">
        <v>294</v>
      </c>
    </row>
    <row r="6" spans="1:10" s="23" customFormat="1" x14ac:dyDescent="0.25">
      <c r="A6" s="228" t="s">
        <v>85</v>
      </c>
      <c r="B6" s="228"/>
      <c r="C6" s="228"/>
      <c r="D6" s="228"/>
      <c r="E6" s="228"/>
      <c r="F6" s="229"/>
      <c r="G6" s="230" t="s">
        <v>120</v>
      </c>
      <c r="H6" s="231"/>
      <c r="I6" s="231"/>
      <c r="J6" s="231"/>
    </row>
    <row r="7" spans="1:10" s="23" customFormat="1" x14ac:dyDescent="0.25">
      <c r="A7" s="235" t="s">
        <v>73</v>
      </c>
      <c r="B7" s="236"/>
      <c r="C7" s="236"/>
      <c r="D7" s="236"/>
      <c r="E7" s="236"/>
      <c r="F7" s="237"/>
      <c r="G7" s="232" t="s">
        <v>80</v>
      </c>
      <c r="H7" s="233"/>
      <c r="I7" s="234" t="s">
        <v>81</v>
      </c>
      <c r="J7" s="234"/>
    </row>
    <row r="8" spans="1:10" s="65" customFormat="1" ht="107.25" customHeight="1" x14ac:dyDescent="0.25">
      <c r="A8" s="105" t="s">
        <v>318</v>
      </c>
      <c r="B8" s="105" t="s">
        <v>319</v>
      </c>
      <c r="C8" s="105" t="s">
        <v>320</v>
      </c>
      <c r="D8" s="105" t="s">
        <v>321</v>
      </c>
      <c r="E8" s="105" t="s">
        <v>322</v>
      </c>
      <c r="F8" s="105" t="s">
        <v>323</v>
      </c>
      <c r="G8" s="104" t="s">
        <v>652</v>
      </c>
      <c r="H8" s="110" t="s">
        <v>664</v>
      </c>
      <c r="I8" s="104" t="s">
        <v>651</v>
      </c>
      <c r="J8" s="73" t="s">
        <v>650</v>
      </c>
    </row>
    <row r="9" spans="1:10" s="23" customFormat="1" ht="45.75" thickBot="1" x14ac:dyDescent="0.3">
      <c r="A9" s="111" t="s">
        <v>281</v>
      </c>
      <c r="B9" s="183" t="s">
        <v>102</v>
      </c>
      <c r="C9" s="183" t="s">
        <v>103</v>
      </c>
      <c r="D9" s="183" t="s">
        <v>104</v>
      </c>
      <c r="E9" s="183" t="s">
        <v>265</v>
      </c>
      <c r="F9" s="183" t="s">
        <v>99</v>
      </c>
      <c r="G9" s="183" t="s">
        <v>101</v>
      </c>
      <c r="H9" s="183" t="s">
        <v>105</v>
      </c>
      <c r="I9" s="183" t="s">
        <v>101</v>
      </c>
      <c r="J9" s="183" t="s">
        <v>109</v>
      </c>
    </row>
    <row r="10" spans="1:10" s="23" customFormat="1" x14ac:dyDescent="0.25">
      <c r="A10" s="112" t="s">
        <v>86</v>
      </c>
      <c r="B10" s="113" t="s">
        <v>87</v>
      </c>
      <c r="C10" s="113" t="s">
        <v>3</v>
      </c>
      <c r="D10" s="113" t="s">
        <v>82</v>
      </c>
      <c r="E10" s="113" t="s">
        <v>266</v>
      </c>
      <c r="F10" s="114" t="s">
        <v>666</v>
      </c>
      <c r="G10" s="114" t="s">
        <v>666</v>
      </c>
      <c r="H10" s="115"/>
      <c r="I10" s="114" t="s">
        <v>666</v>
      </c>
      <c r="J10" s="116"/>
    </row>
    <row r="11" spans="1:10" s="23" customFormat="1" ht="225" x14ac:dyDescent="0.25">
      <c r="A11" s="54" t="s">
        <v>75</v>
      </c>
      <c r="B11" s="54" t="s">
        <v>76</v>
      </c>
      <c r="C11" s="54" t="s">
        <v>3</v>
      </c>
      <c r="D11" s="55" t="s">
        <v>83</v>
      </c>
      <c r="E11" s="54" t="s">
        <v>266</v>
      </c>
      <c r="F11" s="61" t="s">
        <v>666</v>
      </c>
      <c r="G11" s="61" t="s">
        <v>666</v>
      </c>
      <c r="H11" s="102" t="s">
        <v>698</v>
      </c>
      <c r="I11" s="61" t="s">
        <v>666</v>
      </c>
      <c r="J11" s="3"/>
    </row>
    <row r="12" spans="1:10" s="23" customFormat="1" ht="120" x14ac:dyDescent="0.25">
      <c r="A12" s="54" t="s">
        <v>79</v>
      </c>
      <c r="B12" s="54" t="s">
        <v>88</v>
      </c>
      <c r="C12" s="54" t="s">
        <v>3</v>
      </c>
      <c r="D12" s="55" t="s">
        <v>83</v>
      </c>
      <c r="E12" s="54" t="s">
        <v>266</v>
      </c>
      <c r="F12" s="61" t="s">
        <v>666</v>
      </c>
      <c r="G12" s="61" t="s">
        <v>666</v>
      </c>
      <c r="H12" s="102" t="s">
        <v>699</v>
      </c>
      <c r="I12" s="61" t="s">
        <v>666</v>
      </c>
      <c r="J12" s="3"/>
    </row>
    <row r="13" spans="1:10" s="23" customFormat="1" ht="105" x14ac:dyDescent="0.25">
      <c r="A13" s="56" t="s">
        <v>77</v>
      </c>
      <c r="B13" s="103" t="s">
        <v>78</v>
      </c>
      <c r="C13" s="54" t="s">
        <v>3</v>
      </c>
      <c r="D13" s="55" t="s">
        <v>83</v>
      </c>
      <c r="E13" s="54" t="s">
        <v>266</v>
      </c>
      <c r="F13" s="61" t="s">
        <v>666</v>
      </c>
      <c r="G13" s="61" t="s">
        <v>666</v>
      </c>
      <c r="H13" s="102" t="s">
        <v>700</v>
      </c>
      <c r="I13" s="61" t="s">
        <v>666</v>
      </c>
      <c r="J13" s="3"/>
    </row>
    <row r="14" spans="1:10" s="23" customFormat="1" ht="60" x14ac:dyDescent="0.25">
      <c r="A14" s="56" t="s">
        <v>89</v>
      </c>
      <c r="B14" s="103" t="s">
        <v>90</v>
      </c>
      <c r="C14" s="54" t="s">
        <v>0</v>
      </c>
      <c r="D14" s="55" t="s">
        <v>84</v>
      </c>
      <c r="E14" s="54" t="s">
        <v>266</v>
      </c>
      <c r="F14" s="61" t="s">
        <v>666</v>
      </c>
      <c r="G14" s="61" t="s">
        <v>666</v>
      </c>
      <c r="H14" s="102" t="s">
        <v>701</v>
      </c>
      <c r="I14" s="61" t="s">
        <v>666</v>
      </c>
      <c r="J14" s="3"/>
    </row>
    <row r="15" spans="1:10" s="6" customFormat="1" x14ac:dyDescent="0.25">
      <c r="A15" s="57" t="s">
        <v>134</v>
      </c>
      <c r="B15" s="58"/>
      <c r="C15" s="58"/>
      <c r="D15" s="102"/>
      <c r="E15" s="102"/>
      <c r="F15" s="61"/>
      <c r="G15" s="91"/>
      <c r="H15" s="91"/>
      <c r="I15" s="91"/>
      <c r="J15" s="91"/>
    </row>
    <row r="16" spans="1:10" x14ac:dyDescent="0.25">
      <c r="A16" s="76" t="s">
        <v>73</v>
      </c>
      <c r="B16" s="76" t="s">
        <v>73</v>
      </c>
      <c r="C16" s="76" t="s">
        <v>73</v>
      </c>
      <c r="D16" s="76" t="s">
        <v>73</v>
      </c>
      <c r="E16" s="76" t="s">
        <v>73</v>
      </c>
      <c r="F16" s="76" t="s">
        <v>73</v>
      </c>
      <c r="G16" s="76" t="s">
        <v>73</v>
      </c>
      <c r="H16" s="76" t="s">
        <v>73</v>
      </c>
      <c r="I16" s="76" t="s">
        <v>73</v>
      </c>
      <c r="J16" s="76" t="s">
        <v>73</v>
      </c>
    </row>
    <row r="17" spans="1:4" ht="36" customHeight="1" x14ac:dyDescent="0.25">
      <c r="A17" s="226" t="s">
        <v>325</v>
      </c>
      <c r="B17" s="226"/>
      <c r="C17" s="226"/>
      <c r="D17" s="226"/>
    </row>
    <row r="18" spans="1:4" ht="48" customHeight="1" x14ac:dyDescent="0.25">
      <c r="A18" s="227" t="s">
        <v>647</v>
      </c>
      <c r="B18" s="227"/>
      <c r="C18" s="227"/>
      <c r="D18" s="227"/>
    </row>
    <row r="19" spans="1:4" x14ac:dyDescent="0.25">
      <c r="A19" s="225" t="s">
        <v>648</v>
      </c>
      <c r="B19" s="225"/>
      <c r="C19" s="225"/>
      <c r="D19" s="225"/>
    </row>
    <row r="20" spans="1:4" x14ac:dyDescent="0.25">
      <c r="A20" s="89" t="s">
        <v>74</v>
      </c>
    </row>
  </sheetData>
  <sheetProtection insertRows="0"/>
  <autoFilter ref="A8:J8" xr:uid="{00000000-0009-0000-0000-000002000000}"/>
  <mergeCells count="8">
    <mergeCell ref="A19:D19"/>
    <mergeCell ref="A17:D17"/>
    <mergeCell ref="A18:D18"/>
    <mergeCell ref="A6:F6"/>
    <mergeCell ref="G6:J6"/>
    <mergeCell ref="G7:H7"/>
    <mergeCell ref="I7:J7"/>
    <mergeCell ref="A7:F7"/>
  </mergeCells>
  <dataValidations count="1">
    <dataValidation type="list" allowBlank="1" showInputMessage="1" showErrorMessage="1" sqref="I10:I14 F10:F15 G10:G14" xr:uid="{00000000-0002-0000-0200-000000000000}">
      <formula1>"Y,N"</formula1>
    </dataValidation>
  </dataValidations>
  <pageMargins left="0.7" right="0.7" top="0.75" bottom="0.75" header="0.3" footer="0.3"/>
  <pageSetup scale="80" pageOrder="overThenDown" orientation="landscape" r:id="rId1"/>
  <headerFooter differentFirst="1">
    <oddHeader>&amp;L&amp;"Times New Roman,Regular"&amp;10Medicaid Section 1115 Substance Use Disorder Demonstration Monitoring Protocol Workbook – &amp;A</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40"/>
  <sheetViews>
    <sheetView topLeftCell="A30" zoomScale="90" zoomScaleNormal="90" workbookViewId="0">
      <selection activeCell="I126" sqref="I126"/>
    </sheetView>
  </sheetViews>
  <sheetFormatPr defaultColWidth="9.140625" defaultRowHeight="15" x14ac:dyDescent="0.25"/>
  <cols>
    <col min="1" max="1" width="37.42578125" style="18" customWidth="1"/>
    <col min="2" max="2" width="36.85546875" style="18" customWidth="1"/>
    <col min="3" max="5" width="33.5703125" style="18" customWidth="1"/>
    <col min="6" max="6" width="39.140625" style="18" customWidth="1"/>
    <col min="7" max="7" width="41.5703125" style="29" customWidth="1"/>
    <col min="8" max="8" width="26.5703125" style="18" customWidth="1"/>
    <col min="9" max="9" width="35.42578125" style="18" customWidth="1"/>
    <col min="10" max="10" width="28" style="18" customWidth="1"/>
    <col min="11" max="11" width="11.140625" style="18" customWidth="1"/>
    <col min="12" max="12" width="19.5703125" style="18" customWidth="1"/>
    <col min="13" max="13" width="11.140625" style="18" customWidth="1"/>
    <col min="14" max="14" width="19.5703125" style="18" customWidth="1"/>
    <col min="15" max="16384" width="9.140625" style="18"/>
  </cols>
  <sheetData>
    <row r="1" spans="1:14" x14ac:dyDescent="0.25">
      <c r="A1" s="86" t="s">
        <v>660</v>
      </c>
    </row>
    <row r="2" spans="1:14" x14ac:dyDescent="0.25">
      <c r="A2" s="79" t="s">
        <v>53</v>
      </c>
      <c r="B2" s="79" t="str">
        <f>'SUD planned metrics'!B2</f>
        <v>Louisiana</v>
      </c>
    </row>
    <row r="3" spans="1:14" s="28" customFormat="1" x14ac:dyDescent="0.25">
      <c r="A3" s="79" t="s">
        <v>54</v>
      </c>
      <c r="B3" s="80" t="str">
        <f>'SUD planned metrics'!B3</f>
        <v>Healthy Louisiana Opioid Use Disorder/Substance Use Disorder (OUD/SUD) Demonstration</v>
      </c>
      <c r="D3" s="48"/>
      <c r="E3" s="48"/>
      <c r="F3" s="18"/>
      <c r="G3" s="49"/>
      <c r="H3" s="29"/>
      <c r="I3" s="29"/>
      <c r="J3" s="29"/>
      <c r="K3" s="29"/>
      <c r="L3" s="29"/>
      <c r="M3" s="29"/>
      <c r="N3" s="29"/>
    </row>
    <row r="4" spans="1:14" s="28" customFormat="1" x14ac:dyDescent="0.25">
      <c r="A4" s="52" t="s">
        <v>649</v>
      </c>
      <c r="B4" s="30"/>
      <c r="C4" s="18"/>
      <c r="D4" s="18"/>
      <c r="E4" s="18"/>
      <c r="F4" s="18"/>
      <c r="G4" s="49"/>
      <c r="H4" s="29"/>
      <c r="I4" s="29"/>
      <c r="J4" s="29"/>
      <c r="K4" s="29"/>
      <c r="L4" s="29"/>
      <c r="M4" s="29"/>
      <c r="N4" s="29"/>
    </row>
    <row r="5" spans="1:14" s="28" customFormat="1" ht="20.25" x14ac:dyDescent="0.3">
      <c r="A5" s="240" t="s">
        <v>259</v>
      </c>
      <c r="B5" s="240"/>
      <c r="C5" s="240"/>
      <c r="D5" s="240"/>
      <c r="E5" s="77"/>
      <c r="F5" s="18"/>
      <c r="G5" s="49"/>
      <c r="H5" s="29"/>
      <c r="I5" s="29"/>
      <c r="J5" s="29"/>
      <c r="K5" s="29"/>
      <c r="L5" s="29"/>
      <c r="M5" s="29"/>
      <c r="N5" s="29"/>
    </row>
    <row r="6" spans="1:14" s="28" customFormat="1" ht="71.25" customHeight="1" x14ac:dyDescent="0.25">
      <c r="A6" s="242" t="s">
        <v>656</v>
      </c>
      <c r="B6" s="242"/>
      <c r="C6" s="242"/>
      <c r="D6" s="242"/>
      <c r="E6" s="50"/>
      <c r="F6" s="50"/>
      <c r="G6" s="50"/>
      <c r="H6" s="50"/>
      <c r="I6" s="50"/>
      <c r="J6" s="50"/>
      <c r="K6" s="29"/>
      <c r="L6" s="29"/>
      <c r="M6" s="29"/>
      <c r="N6" s="29"/>
    </row>
    <row r="7" spans="1:14" s="28" customFormat="1" ht="82.5" customHeight="1" x14ac:dyDescent="0.25">
      <c r="A7" s="243" t="s">
        <v>341</v>
      </c>
      <c r="B7" s="243"/>
      <c r="C7" s="243"/>
      <c r="D7" s="243"/>
      <c r="E7" s="50"/>
      <c r="F7" s="50"/>
      <c r="G7" s="50"/>
      <c r="H7" s="50"/>
      <c r="I7" s="50"/>
      <c r="J7" s="50"/>
      <c r="K7" s="29"/>
      <c r="L7" s="29"/>
      <c r="M7" s="29"/>
      <c r="N7" s="29"/>
    </row>
    <row r="8" spans="1:14" s="28" customFormat="1" x14ac:dyDescent="0.25">
      <c r="A8" s="241" t="s">
        <v>73</v>
      </c>
      <c r="B8" s="241"/>
      <c r="C8" s="241"/>
      <c r="D8" s="241"/>
      <c r="E8" s="78"/>
      <c r="F8" s="18"/>
      <c r="G8" s="49"/>
      <c r="H8" s="29"/>
      <c r="I8" s="29"/>
      <c r="J8" s="29"/>
      <c r="K8" s="29"/>
      <c r="L8" s="29"/>
      <c r="M8" s="29"/>
      <c r="N8" s="29"/>
    </row>
    <row r="9" spans="1:14" s="28" customFormat="1" ht="20.25" x14ac:dyDescent="0.3">
      <c r="A9" s="240" t="s">
        <v>295</v>
      </c>
      <c r="B9" s="240"/>
      <c r="C9" s="240"/>
      <c r="D9" s="240"/>
      <c r="E9" s="77"/>
      <c r="F9" s="18"/>
      <c r="G9" s="49"/>
      <c r="H9" s="29"/>
      <c r="I9" s="29"/>
      <c r="J9" s="29"/>
      <c r="K9" s="29"/>
      <c r="L9" s="29"/>
      <c r="M9" s="29"/>
      <c r="N9" s="29"/>
    </row>
    <row r="10" spans="1:14" s="28" customFormat="1" ht="28.5" x14ac:dyDescent="0.25">
      <c r="A10" s="52" t="s">
        <v>342</v>
      </c>
      <c r="B10" s="81" t="s">
        <v>260</v>
      </c>
      <c r="C10" s="18"/>
      <c r="D10" s="18"/>
      <c r="E10" s="18"/>
      <c r="F10" s="18"/>
      <c r="G10" s="49"/>
      <c r="H10" s="29"/>
      <c r="I10" s="29"/>
      <c r="J10" s="29"/>
      <c r="K10" s="29"/>
      <c r="L10" s="29"/>
      <c r="M10" s="29"/>
      <c r="N10" s="29"/>
    </row>
    <row r="11" spans="1:14" s="28" customFormat="1" ht="28.5" x14ac:dyDescent="0.25">
      <c r="A11" s="82" t="s">
        <v>657</v>
      </c>
      <c r="B11" s="118" t="s">
        <v>73</v>
      </c>
      <c r="C11" s="18"/>
      <c r="D11" s="18"/>
      <c r="E11" s="18"/>
      <c r="F11" s="18"/>
      <c r="G11" s="49"/>
      <c r="H11" s="29"/>
      <c r="I11" s="29"/>
      <c r="J11" s="29"/>
      <c r="K11" s="29"/>
      <c r="L11" s="29"/>
      <c r="M11" s="29"/>
      <c r="N11" s="29"/>
    </row>
    <row r="12" spans="1:14" s="28" customFormat="1" x14ac:dyDescent="0.25">
      <c r="A12" s="83" t="s">
        <v>261</v>
      </c>
      <c r="B12" s="119">
        <v>44927</v>
      </c>
      <c r="C12" s="18"/>
      <c r="D12" s="18"/>
      <c r="E12" s="18"/>
      <c r="F12" s="18"/>
      <c r="G12" s="49"/>
      <c r="H12" s="29"/>
      <c r="I12" s="29"/>
      <c r="J12" s="29"/>
      <c r="K12" s="29"/>
      <c r="L12" s="29"/>
      <c r="M12" s="29"/>
      <c r="N12" s="29"/>
    </row>
    <row r="13" spans="1:14" s="28" customFormat="1" x14ac:dyDescent="0.25">
      <c r="A13" s="83" t="s">
        <v>262</v>
      </c>
      <c r="B13" s="119">
        <v>45291</v>
      </c>
      <c r="C13" s="18"/>
      <c r="D13" s="18"/>
      <c r="E13" s="18"/>
      <c r="F13" s="18"/>
      <c r="G13" s="49"/>
      <c r="H13" s="29"/>
      <c r="I13" s="29"/>
      <c r="J13" s="29"/>
      <c r="K13" s="29"/>
      <c r="L13" s="29"/>
      <c r="M13" s="29"/>
      <c r="N13" s="29"/>
    </row>
    <row r="14" spans="1:14" s="28" customFormat="1" ht="28.5" x14ac:dyDescent="0.25">
      <c r="A14" s="82" t="s">
        <v>663</v>
      </c>
      <c r="B14" s="120" t="s">
        <v>73</v>
      </c>
      <c r="C14" s="18"/>
      <c r="D14" s="18"/>
      <c r="E14" s="18"/>
      <c r="F14" s="18"/>
      <c r="G14" s="49"/>
      <c r="H14" s="29"/>
      <c r="I14" s="29"/>
      <c r="J14" s="29"/>
      <c r="K14" s="29"/>
      <c r="L14" s="29"/>
      <c r="M14" s="29"/>
      <c r="N14" s="29"/>
    </row>
    <row r="15" spans="1:14" s="28" customFormat="1" ht="42.75" x14ac:dyDescent="0.25">
      <c r="A15" s="83" t="s">
        <v>288</v>
      </c>
      <c r="B15" s="121" t="s">
        <v>179</v>
      </c>
      <c r="C15" s="18"/>
      <c r="D15" s="18"/>
      <c r="E15" s="18"/>
      <c r="F15" s="18"/>
      <c r="G15" s="49"/>
      <c r="H15" s="29"/>
      <c r="I15" s="29"/>
      <c r="J15" s="29"/>
      <c r="K15" s="29"/>
      <c r="L15" s="29"/>
      <c r="M15" s="29"/>
      <c r="N15" s="29"/>
    </row>
    <row r="16" spans="1:14" s="28" customFormat="1" ht="17.25" customHeight="1" x14ac:dyDescent="0.25">
      <c r="A16" s="83" t="s">
        <v>278</v>
      </c>
      <c r="B16" s="119">
        <v>44927</v>
      </c>
      <c r="C16" s="18"/>
      <c r="D16" s="18"/>
      <c r="E16" s="18"/>
      <c r="F16" s="18"/>
      <c r="G16" s="49"/>
      <c r="H16" s="29"/>
      <c r="I16" s="29"/>
      <c r="J16" s="29"/>
      <c r="K16" s="29"/>
      <c r="L16" s="29"/>
      <c r="M16" s="29"/>
      <c r="N16" s="29"/>
    </row>
    <row r="17" spans="1:28" s="28" customFormat="1" ht="17.25" customHeight="1" x14ac:dyDescent="0.25">
      <c r="A17" s="83" t="s">
        <v>262</v>
      </c>
      <c r="B17" s="119">
        <v>45016</v>
      </c>
      <c r="C17" s="18"/>
      <c r="D17" s="18"/>
      <c r="E17" s="18"/>
      <c r="F17" s="18"/>
      <c r="G17" s="49"/>
      <c r="H17" s="29"/>
      <c r="I17" s="29"/>
      <c r="J17" s="29"/>
      <c r="K17" s="29"/>
      <c r="L17" s="29"/>
      <c r="M17" s="29"/>
      <c r="N17" s="29"/>
      <c r="AB17" s="28" t="s">
        <v>142</v>
      </c>
    </row>
    <row r="18" spans="1:28" s="28" customFormat="1" ht="99.75" x14ac:dyDescent="0.25">
      <c r="A18" s="122" t="s">
        <v>289</v>
      </c>
      <c r="B18" s="121" t="s">
        <v>179</v>
      </c>
      <c r="C18" s="18"/>
      <c r="D18" s="18"/>
      <c r="E18" s="18"/>
      <c r="F18" s="18"/>
      <c r="G18" s="49"/>
      <c r="H18" s="29"/>
      <c r="I18" s="29"/>
      <c r="J18" s="29"/>
      <c r="K18" s="29"/>
      <c r="L18" s="29"/>
      <c r="M18" s="29"/>
      <c r="N18" s="29"/>
    </row>
    <row r="19" spans="1:28" s="28" customFormat="1" ht="28.5" x14ac:dyDescent="0.25">
      <c r="A19" s="122" t="s">
        <v>646</v>
      </c>
      <c r="B19" s="119">
        <v>45076</v>
      </c>
      <c r="C19" s="18"/>
      <c r="D19" s="18"/>
      <c r="E19" s="18"/>
      <c r="F19" s="18"/>
      <c r="G19" s="49"/>
      <c r="H19" s="29"/>
      <c r="I19" s="29"/>
      <c r="J19" s="29"/>
      <c r="K19" s="29"/>
      <c r="L19" s="29"/>
      <c r="M19" s="29"/>
      <c r="N19" s="29"/>
    </row>
    <row r="20" spans="1:28" s="28" customFormat="1" ht="57" x14ac:dyDescent="0.25">
      <c r="A20" s="123" t="s">
        <v>296</v>
      </c>
      <c r="B20" s="120" t="s">
        <v>73</v>
      </c>
      <c r="C20" s="88"/>
      <c r="D20" s="88"/>
      <c r="E20" s="18"/>
      <c r="F20" s="18"/>
      <c r="G20" s="49"/>
      <c r="H20" s="29"/>
      <c r="I20" s="29"/>
      <c r="J20" s="29"/>
      <c r="K20" s="29"/>
      <c r="L20" s="29"/>
      <c r="M20" s="29"/>
      <c r="N20" s="29"/>
    </row>
    <row r="21" spans="1:28" s="28" customFormat="1" ht="32.25" customHeight="1" x14ac:dyDescent="0.25">
      <c r="A21" s="124" t="s">
        <v>290</v>
      </c>
      <c r="B21" s="159" t="s">
        <v>702</v>
      </c>
      <c r="C21" s="18"/>
      <c r="D21" s="18"/>
      <c r="E21" s="18"/>
      <c r="F21" s="18"/>
      <c r="G21" s="49"/>
      <c r="H21" s="29"/>
      <c r="I21" s="29"/>
      <c r="J21" s="29"/>
      <c r="K21" s="29"/>
      <c r="L21" s="29"/>
      <c r="M21" s="29"/>
      <c r="N21" s="29"/>
    </row>
    <row r="22" spans="1:28" s="28" customFormat="1" ht="42.75" x14ac:dyDescent="0.25">
      <c r="A22" s="124" t="s">
        <v>332</v>
      </c>
      <c r="B22" s="119" t="s">
        <v>185</v>
      </c>
      <c r="C22" s="18"/>
      <c r="D22" s="18"/>
      <c r="E22" s="18"/>
      <c r="F22" s="18"/>
      <c r="G22" s="49"/>
      <c r="H22" s="29"/>
      <c r="I22" s="29"/>
      <c r="J22" s="29"/>
      <c r="K22" s="29"/>
      <c r="L22" s="29"/>
      <c r="M22" s="29"/>
      <c r="N22" s="29"/>
    </row>
    <row r="23" spans="1:28" s="28" customFormat="1" ht="28.5" x14ac:dyDescent="0.25">
      <c r="A23" s="124" t="s">
        <v>653</v>
      </c>
      <c r="B23" s="119">
        <v>45474</v>
      </c>
      <c r="C23" s="18"/>
      <c r="D23" s="18"/>
      <c r="E23" s="18"/>
      <c r="F23" s="18"/>
      <c r="G23" s="49"/>
      <c r="H23" s="29"/>
      <c r="I23" s="29"/>
      <c r="J23" s="29"/>
      <c r="K23" s="29"/>
      <c r="L23" s="29"/>
      <c r="M23" s="29"/>
      <c r="N23" s="29"/>
    </row>
    <row r="24" spans="1:28" s="28" customFormat="1" ht="28.5" x14ac:dyDescent="0.25">
      <c r="A24" s="124" t="s">
        <v>654</v>
      </c>
      <c r="B24" s="119">
        <v>45565</v>
      </c>
      <c r="C24" s="18"/>
      <c r="D24" s="18"/>
      <c r="E24" s="18"/>
      <c r="F24" s="18"/>
      <c r="G24" s="49"/>
      <c r="H24" s="29"/>
      <c r="I24" s="29"/>
      <c r="J24" s="29"/>
      <c r="K24" s="29"/>
      <c r="L24" s="29"/>
      <c r="M24" s="29"/>
      <c r="N24" s="29"/>
    </row>
    <row r="25" spans="1:28" s="28" customFormat="1" ht="17.25" customHeight="1" x14ac:dyDescent="0.25">
      <c r="A25" s="123" t="s">
        <v>271</v>
      </c>
      <c r="B25" s="120" t="s">
        <v>73</v>
      </c>
      <c r="C25" s="18"/>
      <c r="D25" s="18"/>
      <c r="E25" s="18"/>
      <c r="F25" s="18"/>
      <c r="G25" s="49"/>
      <c r="H25" s="29"/>
      <c r="I25" s="29"/>
      <c r="J25" s="29"/>
      <c r="K25" s="29"/>
      <c r="L25" s="29"/>
      <c r="M25" s="29"/>
      <c r="N25" s="29"/>
    </row>
    <row r="26" spans="1:28" s="28" customFormat="1" ht="17.25" customHeight="1" x14ac:dyDescent="0.25">
      <c r="A26" s="83" t="s">
        <v>261</v>
      </c>
      <c r="B26" s="119">
        <v>46661</v>
      </c>
      <c r="C26" s="18"/>
      <c r="D26" s="18"/>
      <c r="E26" s="18"/>
      <c r="F26" s="18"/>
      <c r="G26" s="49"/>
      <c r="H26" s="29"/>
      <c r="I26" s="29"/>
      <c r="J26" s="29"/>
      <c r="K26" s="29"/>
      <c r="L26" s="29"/>
      <c r="M26" s="29"/>
      <c r="N26" s="29"/>
    </row>
    <row r="27" spans="1:28" s="28" customFormat="1" ht="17.25" customHeight="1" x14ac:dyDescent="0.25">
      <c r="A27" s="83" t="s">
        <v>262</v>
      </c>
      <c r="B27" s="99">
        <v>46752</v>
      </c>
      <c r="C27" s="18"/>
      <c r="D27" s="18"/>
      <c r="E27" s="18"/>
      <c r="F27" s="18"/>
      <c r="G27" s="49"/>
      <c r="H27" s="29"/>
      <c r="I27" s="29"/>
      <c r="J27" s="29"/>
      <c r="K27" s="29"/>
      <c r="L27" s="29"/>
      <c r="M27" s="29"/>
      <c r="N27" s="29"/>
    </row>
    <row r="28" spans="1:28" s="28" customFormat="1" x14ac:dyDescent="0.25">
      <c r="A28" s="52" t="s">
        <v>282</v>
      </c>
      <c r="B28" s="30"/>
      <c r="C28" s="18"/>
      <c r="D28" s="18"/>
      <c r="E28" s="18"/>
      <c r="F28" s="18"/>
      <c r="G28" s="49"/>
      <c r="H28" s="29"/>
      <c r="I28" s="29"/>
      <c r="J28" s="29"/>
      <c r="K28" s="29"/>
      <c r="L28" s="29"/>
      <c r="M28" s="29"/>
      <c r="N28" s="29"/>
    </row>
    <row r="29" spans="1:28" s="28" customFormat="1" ht="30" customHeight="1" x14ac:dyDescent="0.3">
      <c r="A29" s="240" t="s">
        <v>292</v>
      </c>
      <c r="B29" s="240"/>
      <c r="C29" s="240"/>
      <c r="D29" s="240"/>
      <c r="E29" s="97"/>
      <c r="F29" s="18"/>
      <c r="G29" s="49"/>
      <c r="H29" s="29"/>
      <c r="I29" s="29"/>
      <c r="J29" s="29"/>
      <c r="K29" s="29"/>
      <c r="L29" s="29"/>
      <c r="M29" s="29"/>
      <c r="N29" s="29"/>
    </row>
    <row r="30" spans="1:28" s="66" customFormat="1" ht="88.5" x14ac:dyDescent="0.25">
      <c r="A30" s="84" t="s">
        <v>298</v>
      </c>
      <c r="B30" s="85" t="s">
        <v>299</v>
      </c>
      <c r="C30" s="85" t="s">
        <v>300</v>
      </c>
      <c r="D30" s="85" t="s">
        <v>297</v>
      </c>
      <c r="E30" s="85" t="s">
        <v>329</v>
      </c>
      <c r="F30" s="85" t="s">
        <v>263</v>
      </c>
      <c r="G30" s="194" t="s">
        <v>301</v>
      </c>
      <c r="H30" s="125" t="s">
        <v>343</v>
      </c>
      <c r="I30" s="85" t="s">
        <v>340</v>
      </c>
      <c r="J30" s="117" t="s">
        <v>337</v>
      </c>
    </row>
    <row r="31" spans="1:28" s="28" customFormat="1" ht="15.75" thickBot="1" x14ac:dyDescent="0.3">
      <c r="A31" s="126">
        <f>IF(B16="","",B16)</f>
        <v>44927</v>
      </c>
      <c r="B31" s="126">
        <f>IF(B17="","",B17)</f>
        <v>45016</v>
      </c>
      <c r="C31" s="126">
        <f>IF(B19="","",B19)</f>
        <v>45076</v>
      </c>
      <c r="D31" s="127" t="str">
        <f>IF(B18="","",B18)</f>
        <v>DY6Q1</v>
      </c>
      <c r="E31" s="127" t="str">
        <f>IF(B15="","",B15)</f>
        <v>DY6Q1</v>
      </c>
      <c r="F31" s="184" t="s">
        <v>264</v>
      </c>
      <c r="G31" s="128" t="str">
        <f>'SUD reporting logic (NO EDIT)'!V7</f>
        <v>DY6Q1</v>
      </c>
      <c r="H31" s="129" t="s">
        <v>665</v>
      </c>
      <c r="I31" s="129" t="s">
        <v>711</v>
      </c>
      <c r="J31" s="130"/>
    </row>
    <row r="32" spans="1:28" s="28" customFormat="1" ht="15.75" thickBot="1" x14ac:dyDescent="0.3">
      <c r="A32" s="131" t="s">
        <v>73</v>
      </c>
      <c r="B32" s="132" t="s">
        <v>73</v>
      </c>
      <c r="C32" s="132" t="s">
        <v>73</v>
      </c>
      <c r="D32" s="133" t="s">
        <v>73</v>
      </c>
      <c r="E32" s="133" t="s">
        <v>73</v>
      </c>
      <c r="F32" s="185" t="s">
        <v>72</v>
      </c>
      <c r="G32" s="134" t="str">
        <f>'SUD reporting logic (NO EDIT)'!V8</f>
        <v>DY6Q1</v>
      </c>
      <c r="H32" s="135" t="s">
        <v>665</v>
      </c>
      <c r="I32" s="135"/>
      <c r="J32" s="136"/>
    </row>
    <row r="33" spans="1:12" ht="30.75" thickBot="1" x14ac:dyDescent="0.3">
      <c r="A33" s="131" t="s">
        <v>73</v>
      </c>
      <c r="B33" s="131" t="s">
        <v>73</v>
      </c>
      <c r="C33" s="131" t="s">
        <v>73</v>
      </c>
      <c r="D33" s="133" t="s">
        <v>73</v>
      </c>
      <c r="E33" s="133" t="s">
        <v>73</v>
      </c>
      <c r="F33" s="185" t="s">
        <v>165</v>
      </c>
      <c r="G33" s="134" t="str">
        <f>'SUD reporting logic (NO EDIT)'!V9</f>
        <v/>
      </c>
      <c r="H33" s="135" t="s">
        <v>666</v>
      </c>
      <c r="I33" s="135" t="s">
        <v>703</v>
      </c>
      <c r="J33" s="136" t="s">
        <v>178</v>
      </c>
    </row>
    <row r="34" spans="1:12" ht="30.75" thickBot="1" x14ac:dyDescent="0.3">
      <c r="A34" s="131" t="s">
        <v>73</v>
      </c>
      <c r="B34" s="131" t="s">
        <v>73</v>
      </c>
      <c r="C34" s="131" t="s">
        <v>73</v>
      </c>
      <c r="D34" s="133" t="s">
        <v>73</v>
      </c>
      <c r="E34" s="133" t="s">
        <v>73</v>
      </c>
      <c r="F34" s="185" t="s">
        <v>168</v>
      </c>
      <c r="G34" s="134" t="str">
        <f>'SUD reporting logic (NO EDIT)'!V11</f>
        <v/>
      </c>
      <c r="H34" s="135" t="s">
        <v>665</v>
      </c>
      <c r="I34" s="135"/>
      <c r="J34" s="136"/>
    </row>
    <row r="35" spans="1:12" ht="30.75" thickBot="1" x14ac:dyDescent="0.3">
      <c r="A35" s="137" t="s">
        <v>73</v>
      </c>
      <c r="B35" s="137" t="s">
        <v>73</v>
      </c>
      <c r="C35" s="137" t="s">
        <v>73</v>
      </c>
      <c r="D35" s="138" t="s">
        <v>73</v>
      </c>
      <c r="E35" s="138" t="s">
        <v>73</v>
      </c>
      <c r="F35" s="185" t="s">
        <v>170</v>
      </c>
      <c r="G35" s="134">
        <f>'SUD reporting logic (NO EDIT)'!V12</f>
        <v>0</v>
      </c>
      <c r="H35" s="135" t="s">
        <v>666</v>
      </c>
      <c r="I35" s="135" t="s">
        <v>703</v>
      </c>
      <c r="J35" s="136" t="s">
        <v>705</v>
      </c>
    </row>
    <row r="36" spans="1:12" ht="15.75" thickBot="1" x14ac:dyDescent="0.3">
      <c r="A36" s="126">
        <f>IF(A31="","",EDATE(A31,3))</f>
        <v>45017</v>
      </c>
      <c r="B36" s="126">
        <f>IF(A36="","",EDATE(A36,3)-1)</f>
        <v>45107</v>
      </c>
      <c r="C36" s="126">
        <f>IF(C31="","",IF(RIGHT(D36,1)="4",(B36+90),(B36+60)))</f>
        <v>45167</v>
      </c>
      <c r="D36" s="127" t="str">
        <f>'SUD reporting logic (NO EDIT)'!D3</f>
        <v>DY6Q2</v>
      </c>
      <c r="E36" s="127" t="str">
        <f>'SUD reporting logic (NO EDIT)'!F3</f>
        <v>DY6Q2</v>
      </c>
      <c r="F36" s="184" t="s">
        <v>264</v>
      </c>
      <c r="G36" s="128" t="str">
        <f>'SUD reporting logic (NO EDIT)'!V13</f>
        <v>DY6Q2</v>
      </c>
      <c r="H36" s="135" t="s">
        <v>665</v>
      </c>
      <c r="I36" s="135" t="s">
        <v>713</v>
      </c>
      <c r="J36" s="136"/>
    </row>
    <row r="37" spans="1:12" ht="15.75" thickBot="1" x14ac:dyDescent="0.3">
      <c r="A37" s="131" t="s">
        <v>73</v>
      </c>
      <c r="B37" s="131" t="s">
        <v>73</v>
      </c>
      <c r="C37" s="131" t="s">
        <v>73</v>
      </c>
      <c r="D37" s="133" t="s">
        <v>73</v>
      </c>
      <c r="E37" s="133" t="s">
        <v>73</v>
      </c>
      <c r="F37" s="185" t="s">
        <v>72</v>
      </c>
      <c r="G37" s="134" t="str">
        <f>'SUD reporting logic (NO EDIT)'!V14</f>
        <v>DY6Q2</v>
      </c>
      <c r="H37" s="135" t="s">
        <v>665</v>
      </c>
      <c r="I37" s="135"/>
      <c r="J37" s="136"/>
    </row>
    <row r="38" spans="1:12" ht="15.75" thickBot="1" x14ac:dyDescent="0.3">
      <c r="A38" s="131" t="s">
        <v>73</v>
      </c>
      <c r="B38" s="131" t="s">
        <v>73</v>
      </c>
      <c r="C38" s="131" t="s">
        <v>73</v>
      </c>
      <c r="D38" s="133" t="s">
        <v>73</v>
      </c>
      <c r="E38" s="133" t="s">
        <v>73</v>
      </c>
      <c r="F38" s="185" t="s">
        <v>165</v>
      </c>
      <c r="G38" s="134" t="str">
        <f>'SUD reporting logic (NO EDIT)'!V15</f>
        <v>DY6Q1</v>
      </c>
      <c r="H38" s="135" t="s">
        <v>665</v>
      </c>
      <c r="I38" s="135"/>
      <c r="J38" s="136"/>
      <c r="L38" s="18" t="s">
        <v>142</v>
      </c>
    </row>
    <row r="39" spans="1:12" ht="30.75" thickBot="1" x14ac:dyDescent="0.3">
      <c r="A39" s="131" t="s">
        <v>73</v>
      </c>
      <c r="B39" s="131" t="s">
        <v>73</v>
      </c>
      <c r="C39" s="131" t="s">
        <v>73</v>
      </c>
      <c r="D39" s="133" t="s">
        <v>73</v>
      </c>
      <c r="E39" s="133" t="s">
        <v>73</v>
      </c>
      <c r="F39" s="185" t="s">
        <v>168</v>
      </c>
      <c r="G39" s="134" t="str">
        <f>'SUD reporting logic (NO EDIT)'!V17</f>
        <v/>
      </c>
      <c r="H39" s="135" t="s">
        <v>665</v>
      </c>
      <c r="I39" s="135"/>
      <c r="J39" s="136"/>
      <c r="L39" s="18" t="s">
        <v>142</v>
      </c>
    </row>
    <row r="40" spans="1:12" ht="15.75" thickBot="1" x14ac:dyDescent="0.3">
      <c r="A40" s="137" t="s">
        <v>73</v>
      </c>
      <c r="B40" s="137" t="s">
        <v>73</v>
      </c>
      <c r="C40" s="137" t="s">
        <v>73</v>
      </c>
      <c r="D40" s="138" t="s">
        <v>73</v>
      </c>
      <c r="E40" s="138" t="s">
        <v>73</v>
      </c>
      <c r="F40" s="185" t="s">
        <v>170</v>
      </c>
      <c r="G40" s="134" t="str">
        <f>'SUD reporting logic (NO EDIT)'!V18</f>
        <v/>
      </c>
      <c r="H40" s="135" t="s">
        <v>665</v>
      </c>
      <c r="I40" s="135" t="s">
        <v>714</v>
      </c>
      <c r="J40" s="136"/>
    </row>
    <row r="41" spans="1:12" ht="15.75" thickBot="1" x14ac:dyDescent="0.3">
      <c r="A41" s="126">
        <f>IF(A36="","",EDATE(A36,3))</f>
        <v>45108</v>
      </c>
      <c r="B41" s="126">
        <f>IF(A41="","",EDATE(A41,3)-1)</f>
        <v>45199</v>
      </c>
      <c r="C41" s="126">
        <f>IF(C36="","",IF(RIGHT(D41,1)="4",(B41+90),(B41+60)))</f>
        <v>45259</v>
      </c>
      <c r="D41" s="127" t="str">
        <f>'SUD reporting logic (NO EDIT)'!D4</f>
        <v>DY6Q3</v>
      </c>
      <c r="E41" s="127" t="str">
        <f>'SUD reporting logic (NO EDIT)'!F4</f>
        <v>DY6Q3</v>
      </c>
      <c r="F41" s="184" t="s">
        <v>264</v>
      </c>
      <c r="G41" s="128" t="str">
        <f>'SUD reporting logic (NO EDIT)'!V19</f>
        <v>DY6Q3</v>
      </c>
      <c r="H41" s="135" t="s">
        <v>665</v>
      </c>
      <c r="I41" s="135"/>
      <c r="J41" s="136"/>
      <c r="L41" s="18" t="s">
        <v>142</v>
      </c>
    </row>
    <row r="42" spans="1:12" ht="16.5" customHeight="1" thickBot="1" x14ac:dyDescent="0.3">
      <c r="A42" s="131" t="s">
        <v>73</v>
      </c>
      <c r="B42" s="131" t="s">
        <v>73</v>
      </c>
      <c r="C42" s="131" t="s">
        <v>73</v>
      </c>
      <c r="D42" s="133" t="s">
        <v>73</v>
      </c>
      <c r="E42" s="133" t="s">
        <v>73</v>
      </c>
      <c r="F42" s="185" t="s">
        <v>72</v>
      </c>
      <c r="G42" s="134" t="str">
        <f>'SUD reporting logic (NO EDIT)'!V20</f>
        <v>DY6Q3</v>
      </c>
      <c r="H42" s="135" t="s">
        <v>665</v>
      </c>
      <c r="I42" s="135"/>
      <c r="J42" s="136"/>
    </row>
    <row r="43" spans="1:12" ht="15.75" thickBot="1" x14ac:dyDescent="0.3">
      <c r="A43" s="131" t="s">
        <v>73</v>
      </c>
      <c r="B43" s="131" t="s">
        <v>73</v>
      </c>
      <c r="C43" s="131" t="s">
        <v>73</v>
      </c>
      <c r="D43" s="133" t="s">
        <v>73</v>
      </c>
      <c r="E43" s="133" t="s">
        <v>73</v>
      </c>
      <c r="F43" s="185" t="s">
        <v>165</v>
      </c>
      <c r="G43" s="134" t="str">
        <f>'SUD reporting logic (NO EDIT)'!V21</f>
        <v>DY6Q2</v>
      </c>
      <c r="H43" s="135" t="s">
        <v>665</v>
      </c>
      <c r="I43" s="135"/>
      <c r="J43" s="136"/>
    </row>
    <row r="44" spans="1:12" ht="30.75" thickBot="1" x14ac:dyDescent="0.3">
      <c r="A44" s="131" t="s">
        <v>73</v>
      </c>
      <c r="B44" s="131" t="s">
        <v>73</v>
      </c>
      <c r="C44" s="131" t="s">
        <v>73</v>
      </c>
      <c r="D44" s="133" t="s">
        <v>73</v>
      </c>
      <c r="E44" s="133" t="s">
        <v>73</v>
      </c>
      <c r="F44" s="185" t="s">
        <v>168</v>
      </c>
      <c r="G44" s="134" t="str">
        <f>'SUD reporting logic (NO EDIT)'!V23</f>
        <v/>
      </c>
      <c r="H44" s="135" t="s">
        <v>666</v>
      </c>
      <c r="I44" s="135" t="s">
        <v>703</v>
      </c>
      <c r="J44" s="136" t="s">
        <v>704</v>
      </c>
    </row>
    <row r="45" spans="1:12" ht="15.75" thickBot="1" x14ac:dyDescent="0.3">
      <c r="A45" s="137" t="s">
        <v>73</v>
      </c>
      <c r="B45" s="137" t="s">
        <v>73</v>
      </c>
      <c r="C45" s="137" t="s">
        <v>73</v>
      </c>
      <c r="D45" s="138" t="s">
        <v>73</v>
      </c>
      <c r="E45" s="138" t="s">
        <v>73</v>
      </c>
      <c r="F45" s="185" t="s">
        <v>170</v>
      </c>
      <c r="G45" s="134" t="str">
        <f>'SUD reporting logic (NO EDIT)'!V24</f>
        <v/>
      </c>
      <c r="H45" s="135" t="s">
        <v>665</v>
      </c>
      <c r="I45" s="135"/>
      <c r="J45" s="136"/>
    </row>
    <row r="46" spans="1:12" ht="15.75" thickBot="1" x14ac:dyDescent="0.3">
      <c r="A46" s="126">
        <f>IF(A41="","",EDATE(A41,3))</f>
        <v>45200</v>
      </c>
      <c r="B46" s="126">
        <f>IF(A46="","",EDATE(A46,3)-1)</f>
        <v>45291</v>
      </c>
      <c r="C46" s="126">
        <f>IF(C41="","",IF(RIGHT(D46,1)="4",(B46+90),(B46+60)))</f>
        <v>45381</v>
      </c>
      <c r="D46" s="127" t="str">
        <f>'SUD reporting logic (NO EDIT)'!D5</f>
        <v>DY6Q4</v>
      </c>
      <c r="E46" s="127" t="str">
        <f>'SUD reporting logic (NO EDIT)'!F5</f>
        <v>DY6Q4</v>
      </c>
      <c r="F46" s="186" t="s">
        <v>264</v>
      </c>
      <c r="G46" s="128" t="str">
        <f>'SUD reporting logic (NO EDIT)'!V25</f>
        <v>DY6Q4</v>
      </c>
      <c r="H46" s="135" t="s">
        <v>665</v>
      </c>
      <c r="I46" s="135"/>
      <c r="J46" s="136"/>
    </row>
    <row r="47" spans="1:12" ht="15.75" thickBot="1" x14ac:dyDescent="0.3">
      <c r="A47" s="131" t="s">
        <v>73</v>
      </c>
      <c r="B47" s="131" t="s">
        <v>73</v>
      </c>
      <c r="C47" s="132" t="s">
        <v>73</v>
      </c>
      <c r="D47" s="133" t="s">
        <v>73</v>
      </c>
      <c r="E47" s="133" t="s">
        <v>73</v>
      </c>
      <c r="F47" s="187" t="s">
        <v>72</v>
      </c>
      <c r="G47" s="134" t="str">
        <f>'SUD reporting logic (NO EDIT)'!V26</f>
        <v>DY6Q4</v>
      </c>
      <c r="H47" s="135" t="s">
        <v>665</v>
      </c>
      <c r="I47" s="135"/>
      <c r="J47" s="136"/>
    </row>
    <row r="48" spans="1:12" ht="15.75" thickBot="1" x14ac:dyDescent="0.3">
      <c r="A48" s="131" t="s">
        <v>73</v>
      </c>
      <c r="B48" s="131" t="s">
        <v>73</v>
      </c>
      <c r="C48" s="131" t="s">
        <v>73</v>
      </c>
      <c r="D48" s="133" t="s">
        <v>73</v>
      </c>
      <c r="E48" s="133" t="s">
        <v>73</v>
      </c>
      <c r="F48" s="187" t="s">
        <v>165</v>
      </c>
      <c r="G48" s="134" t="str">
        <f>'SUD reporting logic (NO EDIT)'!V27</f>
        <v>DY6Q3</v>
      </c>
      <c r="H48" s="135" t="s">
        <v>665</v>
      </c>
      <c r="I48" s="135"/>
      <c r="J48" s="136"/>
    </row>
    <row r="49" spans="1:10" ht="30.75" thickBot="1" x14ac:dyDescent="0.3">
      <c r="A49" s="131" t="s">
        <v>73</v>
      </c>
      <c r="B49" s="131" t="s">
        <v>73</v>
      </c>
      <c r="C49" s="131" t="s">
        <v>73</v>
      </c>
      <c r="D49" s="133" t="s">
        <v>73</v>
      </c>
      <c r="E49" s="133" t="s">
        <v>73</v>
      </c>
      <c r="F49" s="187" t="s">
        <v>168</v>
      </c>
      <c r="G49" s="134" t="str">
        <f>'SUD reporting logic (NO EDIT)'!V29</f>
        <v/>
      </c>
      <c r="H49" s="135" t="s">
        <v>665</v>
      </c>
      <c r="I49" s="135"/>
      <c r="J49" s="136"/>
    </row>
    <row r="50" spans="1:10" ht="15.75" thickBot="1" x14ac:dyDescent="0.3">
      <c r="A50" s="137" t="s">
        <v>73</v>
      </c>
      <c r="B50" s="137" t="s">
        <v>73</v>
      </c>
      <c r="C50" s="137" t="s">
        <v>73</v>
      </c>
      <c r="D50" s="138" t="s">
        <v>73</v>
      </c>
      <c r="E50" s="138" t="s">
        <v>73</v>
      </c>
      <c r="F50" s="187" t="s">
        <v>170</v>
      </c>
      <c r="G50" s="134" t="str">
        <f>'SUD reporting logic (NO EDIT)'!V30</f>
        <v/>
      </c>
      <c r="H50" s="135" t="s">
        <v>665</v>
      </c>
      <c r="I50" s="135"/>
      <c r="J50" s="136"/>
    </row>
    <row r="51" spans="1:10" ht="15.75" thickBot="1" x14ac:dyDescent="0.3">
      <c r="A51" s="139">
        <f>IF(A46="","",EDATE(A46,3))</f>
        <v>45292</v>
      </c>
      <c r="B51" s="139">
        <f>IF(A51="","",EDATE(A51,3)-1)</f>
        <v>45382</v>
      </c>
      <c r="C51" s="139">
        <f>IF(C46="","",IF(RIGHT(D51,1)="4",(B51+90),(B51+60)))</f>
        <v>45442</v>
      </c>
      <c r="D51" s="140" t="str">
        <f>'SUD reporting logic (NO EDIT)'!D6</f>
        <v>DY7Q1</v>
      </c>
      <c r="E51" s="140" t="str">
        <f>'SUD reporting logic (NO EDIT)'!F6</f>
        <v>DY7Q1</v>
      </c>
      <c r="F51" s="188" t="s">
        <v>264</v>
      </c>
      <c r="G51" s="141" t="str">
        <f>'SUD reporting logic (NO EDIT)'!V31</f>
        <v>DY7Q1</v>
      </c>
      <c r="H51" s="135" t="s">
        <v>665</v>
      </c>
      <c r="I51" s="135" t="s">
        <v>712</v>
      </c>
      <c r="J51" s="136"/>
    </row>
    <row r="52" spans="1:10" ht="15.75" thickBot="1" x14ac:dyDescent="0.3">
      <c r="A52" s="142" t="s">
        <v>73</v>
      </c>
      <c r="B52" s="142" t="s">
        <v>73</v>
      </c>
      <c r="C52" s="143" t="s">
        <v>73</v>
      </c>
      <c r="D52" s="144" t="s">
        <v>73</v>
      </c>
      <c r="E52" s="144" t="s">
        <v>73</v>
      </c>
      <c r="F52" s="189" t="s">
        <v>72</v>
      </c>
      <c r="G52" s="145" t="str">
        <f>'SUD reporting logic (NO EDIT)'!V32</f>
        <v>DY7Q1</v>
      </c>
      <c r="H52" s="135" t="s">
        <v>665</v>
      </c>
      <c r="I52" s="135"/>
      <c r="J52" s="136"/>
    </row>
    <row r="53" spans="1:10" ht="15.75" thickBot="1" x14ac:dyDescent="0.3">
      <c r="A53" s="142" t="s">
        <v>73</v>
      </c>
      <c r="B53" s="142" t="s">
        <v>73</v>
      </c>
      <c r="C53" s="142" t="s">
        <v>73</v>
      </c>
      <c r="D53" s="144" t="s">
        <v>73</v>
      </c>
      <c r="E53" s="144" t="s">
        <v>73</v>
      </c>
      <c r="F53" s="189" t="s">
        <v>165</v>
      </c>
      <c r="G53" s="145" t="str">
        <f>'SUD reporting logic (NO EDIT)'!V33</f>
        <v>DY6Q4</v>
      </c>
      <c r="H53" s="135" t="s">
        <v>665</v>
      </c>
      <c r="I53" s="135"/>
      <c r="J53" s="136"/>
    </row>
    <row r="54" spans="1:10" ht="30.75" thickBot="1" x14ac:dyDescent="0.3">
      <c r="A54" s="142" t="s">
        <v>73</v>
      </c>
      <c r="B54" s="142" t="s">
        <v>73</v>
      </c>
      <c r="C54" s="142" t="s">
        <v>73</v>
      </c>
      <c r="D54" s="144" t="s">
        <v>73</v>
      </c>
      <c r="E54" s="144" t="s">
        <v>73</v>
      </c>
      <c r="F54" s="189" t="s">
        <v>168</v>
      </c>
      <c r="G54" s="145" t="str">
        <f>'SUD reporting logic (NO EDIT)'!V35</f>
        <v/>
      </c>
      <c r="H54" s="135" t="s">
        <v>665</v>
      </c>
      <c r="I54" s="135"/>
      <c r="J54" s="136"/>
    </row>
    <row r="55" spans="1:10" ht="15.75" thickBot="1" x14ac:dyDescent="0.3">
      <c r="A55" s="142" t="s">
        <v>73</v>
      </c>
      <c r="B55" s="142" t="s">
        <v>73</v>
      </c>
      <c r="C55" s="142" t="s">
        <v>73</v>
      </c>
      <c r="D55" s="144" t="s">
        <v>73</v>
      </c>
      <c r="E55" s="144" t="s">
        <v>73</v>
      </c>
      <c r="F55" s="189" t="s">
        <v>170</v>
      </c>
      <c r="G55" s="145" t="str">
        <f>'SUD reporting logic (NO EDIT)'!V36</f>
        <v>DY6</v>
      </c>
      <c r="H55" s="135" t="s">
        <v>665</v>
      </c>
      <c r="I55" s="135"/>
      <c r="J55" s="136"/>
    </row>
    <row r="56" spans="1:10" ht="15.75" thickBot="1" x14ac:dyDescent="0.3">
      <c r="A56" s="146">
        <f>IF(A51="","",EDATE(A51,3))</f>
        <v>45383</v>
      </c>
      <c r="B56" s="139">
        <f>IF(A56="","",EDATE(A56,3)-1)</f>
        <v>45473</v>
      </c>
      <c r="C56" s="139">
        <f>IF(C51="","",IF(RIGHT(D56,1)="4",(B56+90),(B56+60)))</f>
        <v>45533</v>
      </c>
      <c r="D56" s="140" t="str">
        <f>'SUD reporting logic (NO EDIT)'!D7</f>
        <v>DY7Q2</v>
      </c>
      <c r="E56" s="140" t="str">
        <f>'SUD reporting logic (NO EDIT)'!F7</f>
        <v>DY7Q2</v>
      </c>
      <c r="F56" s="188" t="s">
        <v>264</v>
      </c>
      <c r="G56" s="141" t="str">
        <f>'SUD reporting logic (NO EDIT)'!V37</f>
        <v>DY7Q2</v>
      </c>
      <c r="H56" s="135" t="s">
        <v>665</v>
      </c>
      <c r="I56" s="135" t="s">
        <v>720</v>
      </c>
      <c r="J56" s="136"/>
    </row>
    <row r="57" spans="1:10" ht="15.75" thickBot="1" x14ac:dyDescent="0.3">
      <c r="A57" s="142" t="s">
        <v>73</v>
      </c>
      <c r="B57" s="142" t="s">
        <v>73</v>
      </c>
      <c r="C57" s="143" t="s">
        <v>73</v>
      </c>
      <c r="D57" s="144" t="s">
        <v>73</v>
      </c>
      <c r="E57" s="144" t="s">
        <v>73</v>
      </c>
      <c r="F57" s="189" t="s">
        <v>72</v>
      </c>
      <c r="G57" s="145" t="str">
        <f>'SUD reporting logic (NO EDIT)'!V38</f>
        <v>DY7Q2</v>
      </c>
      <c r="H57" s="135" t="s">
        <v>665</v>
      </c>
      <c r="I57" s="135"/>
      <c r="J57" s="136"/>
    </row>
    <row r="58" spans="1:10" ht="15.75" thickBot="1" x14ac:dyDescent="0.3">
      <c r="A58" s="142" t="s">
        <v>73</v>
      </c>
      <c r="B58" s="142" t="s">
        <v>73</v>
      </c>
      <c r="C58" s="142" t="s">
        <v>73</v>
      </c>
      <c r="D58" s="144" t="s">
        <v>73</v>
      </c>
      <c r="E58" s="144" t="s">
        <v>73</v>
      </c>
      <c r="F58" s="189" t="s">
        <v>165</v>
      </c>
      <c r="G58" s="145" t="str">
        <f>'SUD reporting logic (NO EDIT)'!V39</f>
        <v>DY7Q1</v>
      </c>
      <c r="H58" s="135" t="s">
        <v>665</v>
      </c>
      <c r="I58" s="135"/>
      <c r="J58" s="136"/>
    </row>
    <row r="59" spans="1:10" ht="30.75" thickBot="1" x14ac:dyDescent="0.3">
      <c r="A59" s="142" t="s">
        <v>73</v>
      </c>
      <c r="B59" s="142" t="s">
        <v>73</v>
      </c>
      <c r="C59" s="142" t="s">
        <v>73</v>
      </c>
      <c r="D59" s="144" t="s">
        <v>73</v>
      </c>
      <c r="E59" s="144" t="s">
        <v>73</v>
      </c>
      <c r="F59" s="189" t="s">
        <v>168</v>
      </c>
      <c r="G59" s="145" t="str">
        <f>'SUD reporting logic (NO EDIT)'!V41</f>
        <v/>
      </c>
      <c r="H59" s="135" t="s">
        <v>665</v>
      </c>
      <c r="I59" s="135"/>
      <c r="J59" s="136"/>
    </row>
    <row r="60" spans="1:10" ht="15.75" thickBot="1" x14ac:dyDescent="0.3">
      <c r="A60" s="142" t="s">
        <v>73</v>
      </c>
      <c r="B60" s="142" t="s">
        <v>73</v>
      </c>
      <c r="C60" s="142" t="s">
        <v>73</v>
      </c>
      <c r="D60" s="144" t="s">
        <v>73</v>
      </c>
      <c r="E60" s="144" t="s">
        <v>73</v>
      </c>
      <c r="F60" s="189" t="s">
        <v>170</v>
      </c>
      <c r="G60" s="145" t="str">
        <f>'SUD reporting logic (NO EDIT)'!V42</f>
        <v/>
      </c>
      <c r="H60" s="135" t="s">
        <v>665</v>
      </c>
      <c r="I60" s="135"/>
      <c r="J60" s="136"/>
    </row>
    <row r="61" spans="1:10" ht="15.75" thickBot="1" x14ac:dyDescent="0.3">
      <c r="A61" s="146">
        <f>IF(A56="","",EDATE(A56,3))</f>
        <v>45474</v>
      </c>
      <c r="B61" s="139">
        <f>IF(A61="","",EDATE(A61,3)-1)</f>
        <v>45565</v>
      </c>
      <c r="C61" s="139">
        <f>IF(C56="","",IF(RIGHT(D61,1)="4",(B61+90),(B61+60)))</f>
        <v>45625</v>
      </c>
      <c r="D61" s="140" t="str">
        <f>'SUD reporting logic (NO EDIT)'!D8</f>
        <v>DY7Q3</v>
      </c>
      <c r="E61" s="140" t="str">
        <f>'SUD reporting logic (NO EDIT)'!F8</f>
        <v>DY7Q3</v>
      </c>
      <c r="F61" s="188" t="s">
        <v>264</v>
      </c>
      <c r="G61" s="141" t="str">
        <f>'SUD reporting logic (NO EDIT)'!V43</f>
        <v>DY7Q3</v>
      </c>
      <c r="H61" s="135" t="s">
        <v>665</v>
      </c>
      <c r="I61" s="135" t="s">
        <v>715</v>
      </c>
      <c r="J61" s="136"/>
    </row>
    <row r="62" spans="1:10" ht="15.75" thickBot="1" x14ac:dyDescent="0.3">
      <c r="A62" s="142" t="s">
        <v>73</v>
      </c>
      <c r="B62" s="143" t="s">
        <v>73</v>
      </c>
      <c r="C62" s="142" t="s">
        <v>73</v>
      </c>
      <c r="D62" s="144" t="s">
        <v>73</v>
      </c>
      <c r="E62" s="144" t="s">
        <v>73</v>
      </c>
      <c r="F62" s="189" t="s">
        <v>72</v>
      </c>
      <c r="G62" s="145" t="str">
        <f>'SUD reporting logic (NO EDIT)'!V44</f>
        <v>DY7Q3</v>
      </c>
      <c r="H62" s="135" t="s">
        <v>665</v>
      </c>
      <c r="I62" s="135"/>
      <c r="J62" s="136"/>
    </row>
    <row r="63" spans="1:10" ht="15.75" thickBot="1" x14ac:dyDescent="0.3">
      <c r="A63" s="142" t="s">
        <v>73</v>
      </c>
      <c r="B63" s="142" t="s">
        <v>73</v>
      </c>
      <c r="C63" s="142" t="s">
        <v>73</v>
      </c>
      <c r="D63" s="144" t="s">
        <v>73</v>
      </c>
      <c r="E63" s="144" t="s">
        <v>73</v>
      </c>
      <c r="F63" s="189" t="s">
        <v>165</v>
      </c>
      <c r="G63" s="145" t="str">
        <f>'SUD reporting logic (NO EDIT)'!V45</f>
        <v>DY7Q2</v>
      </c>
      <c r="H63" s="135" t="s">
        <v>665</v>
      </c>
      <c r="I63" s="135"/>
      <c r="J63" s="136"/>
    </row>
    <row r="64" spans="1:10" ht="30.75" thickBot="1" x14ac:dyDescent="0.3">
      <c r="A64" s="142" t="s">
        <v>73</v>
      </c>
      <c r="B64" s="142" t="s">
        <v>73</v>
      </c>
      <c r="C64" s="142" t="s">
        <v>73</v>
      </c>
      <c r="D64" s="144" t="s">
        <v>73</v>
      </c>
      <c r="E64" s="144" t="s">
        <v>73</v>
      </c>
      <c r="F64" s="189" t="s">
        <v>168</v>
      </c>
      <c r="G64" s="145" t="str">
        <f>'SUD reporting logic (NO EDIT)'!V47</f>
        <v>CY2023</v>
      </c>
      <c r="H64" s="135" t="s">
        <v>665</v>
      </c>
      <c r="I64" s="135"/>
      <c r="J64" s="136"/>
    </row>
    <row r="65" spans="1:10" ht="15.75" thickBot="1" x14ac:dyDescent="0.3">
      <c r="A65" s="142" t="s">
        <v>73</v>
      </c>
      <c r="B65" s="142" t="s">
        <v>73</v>
      </c>
      <c r="C65" s="142" t="s">
        <v>73</v>
      </c>
      <c r="D65" s="144" t="s">
        <v>73</v>
      </c>
      <c r="E65" s="144" t="s">
        <v>73</v>
      </c>
      <c r="F65" s="189" t="s">
        <v>170</v>
      </c>
      <c r="G65" s="145" t="str">
        <f>'SUD reporting logic (NO EDIT)'!V48</f>
        <v/>
      </c>
      <c r="H65" s="135" t="s">
        <v>665</v>
      </c>
      <c r="I65" s="135"/>
      <c r="J65" s="136"/>
    </row>
    <row r="66" spans="1:10" ht="15.75" thickBot="1" x14ac:dyDescent="0.3">
      <c r="A66" s="146">
        <f>IF(A61="","",EDATE(A61,3))</f>
        <v>45566</v>
      </c>
      <c r="B66" s="139">
        <f>IF(A66="","",EDATE(A66,3)-1)</f>
        <v>45657</v>
      </c>
      <c r="C66" s="139">
        <f>IF(C61="","",IF(RIGHT(D66,1)="4",(B66+90),(B66+60)))</f>
        <v>45747</v>
      </c>
      <c r="D66" s="140" t="str">
        <f>'SUD reporting logic (NO EDIT)'!D9</f>
        <v>DY7Q4</v>
      </c>
      <c r="E66" s="140" t="str">
        <f>'SUD reporting logic (NO EDIT)'!F9</f>
        <v>DY7Q4</v>
      </c>
      <c r="F66" s="188" t="s">
        <v>264</v>
      </c>
      <c r="G66" s="141" t="str">
        <f>'SUD reporting logic (NO EDIT)'!V49</f>
        <v>DY7Q4</v>
      </c>
      <c r="H66" s="135" t="s">
        <v>665</v>
      </c>
      <c r="I66" s="135"/>
      <c r="J66" s="136"/>
    </row>
    <row r="67" spans="1:10" ht="15.75" thickBot="1" x14ac:dyDescent="0.3">
      <c r="A67" s="142" t="s">
        <v>73</v>
      </c>
      <c r="B67" s="142" t="s">
        <v>73</v>
      </c>
      <c r="C67" s="142" t="s">
        <v>73</v>
      </c>
      <c r="D67" s="144" t="s">
        <v>73</v>
      </c>
      <c r="E67" s="144" t="s">
        <v>73</v>
      </c>
      <c r="F67" s="189" t="s">
        <v>72</v>
      </c>
      <c r="G67" s="145" t="str">
        <f>'SUD reporting logic (NO EDIT)'!V50</f>
        <v>DY7Q4</v>
      </c>
      <c r="H67" s="135" t="s">
        <v>665</v>
      </c>
      <c r="I67" s="135"/>
      <c r="J67" s="136"/>
    </row>
    <row r="68" spans="1:10" ht="15.75" thickBot="1" x14ac:dyDescent="0.3">
      <c r="A68" s="142" t="s">
        <v>73</v>
      </c>
      <c r="B68" s="142" t="s">
        <v>73</v>
      </c>
      <c r="C68" s="142" t="s">
        <v>73</v>
      </c>
      <c r="D68" s="144" t="s">
        <v>73</v>
      </c>
      <c r="E68" s="144" t="s">
        <v>73</v>
      </c>
      <c r="F68" s="189" t="s">
        <v>165</v>
      </c>
      <c r="G68" s="145" t="str">
        <f>'SUD reporting logic (NO EDIT)'!V51</f>
        <v>DY7Q3</v>
      </c>
      <c r="H68" s="135" t="s">
        <v>665</v>
      </c>
      <c r="I68" s="135"/>
      <c r="J68" s="136"/>
    </row>
    <row r="69" spans="1:10" ht="30.75" thickBot="1" x14ac:dyDescent="0.3">
      <c r="A69" s="142" t="s">
        <v>73</v>
      </c>
      <c r="B69" s="142" t="s">
        <v>73</v>
      </c>
      <c r="C69" s="142" t="s">
        <v>73</v>
      </c>
      <c r="D69" s="144" t="s">
        <v>73</v>
      </c>
      <c r="E69" s="144" t="s">
        <v>73</v>
      </c>
      <c r="F69" s="189" t="s">
        <v>168</v>
      </c>
      <c r="G69" s="145" t="str">
        <f>'SUD reporting logic (NO EDIT)'!V53</f>
        <v/>
      </c>
      <c r="H69" s="135" t="s">
        <v>665</v>
      </c>
      <c r="I69" s="135"/>
      <c r="J69" s="136"/>
    </row>
    <row r="70" spans="1:10" ht="15.75" thickBot="1" x14ac:dyDescent="0.3">
      <c r="A70" s="142" t="s">
        <v>73</v>
      </c>
      <c r="B70" s="142" t="s">
        <v>73</v>
      </c>
      <c r="C70" s="142" t="s">
        <v>73</v>
      </c>
      <c r="D70" s="144" t="s">
        <v>73</v>
      </c>
      <c r="E70" s="144" t="s">
        <v>73</v>
      </c>
      <c r="F70" s="189" t="s">
        <v>170</v>
      </c>
      <c r="G70" s="145" t="str">
        <f>'SUD reporting logic (NO EDIT)'!V54</f>
        <v/>
      </c>
      <c r="H70" s="135" t="s">
        <v>665</v>
      </c>
      <c r="I70" s="135"/>
      <c r="J70" s="136"/>
    </row>
    <row r="71" spans="1:10" ht="15.75" thickBot="1" x14ac:dyDescent="0.3">
      <c r="A71" s="126">
        <f>IF(A66="","",EDATE(A66,3))</f>
        <v>45658</v>
      </c>
      <c r="B71" s="126">
        <f>IF(A71="","",EDATE(A71,3)-1)</f>
        <v>45747</v>
      </c>
      <c r="C71" s="126">
        <f>IF(C66="","",IF(RIGHT(D71,1)="4",(B71+90),(B71+60)))</f>
        <v>45807</v>
      </c>
      <c r="D71" s="127" t="str">
        <f>'SUD reporting logic (NO EDIT)'!D10</f>
        <v>DY8Q1</v>
      </c>
      <c r="E71" s="127" t="str">
        <f>'SUD reporting logic (NO EDIT)'!F10</f>
        <v>DY8Q1</v>
      </c>
      <c r="F71" s="184" t="s">
        <v>264</v>
      </c>
      <c r="G71" s="128" t="str">
        <f>'SUD reporting logic (NO EDIT)'!V55</f>
        <v>DY8Q1</v>
      </c>
      <c r="H71" s="135" t="s">
        <v>665</v>
      </c>
      <c r="I71" s="135" t="s">
        <v>719</v>
      </c>
      <c r="J71" s="136"/>
    </row>
    <row r="72" spans="1:10" ht="15.75" thickBot="1" x14ac:dyDescent="0.3">
      <c r="A72" s="131" t="s">
        <v>73</v>
      </c>
      <c r="B72" s="132" t="s">
        <v>73</v>
      </c>
      <c r="C72" s="132" t="s">
        <v>73</v>
      </c>
      <c r="D72" s="133" t="s">
        <v>73</v>
      </c>
      <c r="E72" s="133" t="s">
        <v>73</v>
      </c>
      <c r="F72" s="185" t="s">
        <v>72</v>
      </c>
      <c r="G72" s="134" t="str">
        <f>'SUD reporting logic (NO EDIT)'!V56</f>
        <v>DY8Q1</v>
      </c>
      <c r="H72" s="135" t="s">
        <v>665</v>
      </c>
      <c r="I72" s="135"/>
      <c r="J72" s="136"/>
    </row>
    <row r="73" spans="1:10" ht="15.75" thickBot="1" x14ac:dyDescent="0.3">
      <c r="A73" s="131" t="s">
        <v>73</v>
      </c>
      <c r="B73" s="131" t="s">
        <v>73</v>
      </c>
      <c r="C73" s="131" t="s">
        <v>73</v>
      </c>
      <c r="D73" s="133" t="s">
        <v>73</v>
      </c>
      <c r="E73" s="133" t="s">
        <v>73</v>
      </c>
      <c r="F73" s="185" t="s">
        <v>165</v>
      </c>
      <c r="G73" s="134" t="str">
        <f>'SUD reporting logic (NO EDIT)'!V57</f>
        <v>DY7Q4</v>
      </c>
      <c r="H73" s="135" t="s">
        <v>665</v>
      </c>
      <c r="I73" s="135"/>
      <c r="J73" s="136"/>
    </row>
    <row r="74" spans="1:10" ht="30.75" thickBot="1" x14ac:dyDescent="0.3">
      <c r="A74" s="131" t="s">
        <v>73</v>
      </c>
      <c r="B74" s="131" t="s">
        <v>73</v>
      </c>
      <c r="C74" s="131" t="s">
        <v>73</v>
      </c>
      <c r="D74" s="133" t="s">
        <v>73</v>
      </c>
      <c r="E74" s="133" t="s">
        <v>73</v>
      </c>
      <c r="F74" s="185" t="s">
        <v>168</v>
      </c>
      <c r="G74" s="134" t="str">
        <f>'SUD reporting logic (NO EDIT)'!V59</f>
        <v/>
      </c>
      <c r="H74" s="135" t="s">
        <v>665</v>
      </c>
      <c r="I74" s="135"/>
      <c r="J74" s="136"/>
    </row>
    <row r="75" spans="1:10" ht="15.75" thickBot="1" x14ac:dyDescent="0.3">
      <c r="A75" s="137" t="s">
        <v>73</v>
      </c>
      <c r="B75" s="137" t="s">
        <v>73</v>
      </c>
      <c r="C75" s="137" t="s">
        <v>73</v>
      </c>
      <c r="D75" s="138" t="s">
        <v>73</v>
      </c>
      <c r="E75" s="138" t="s">
        <v>73</v>
      </c>
      <c r="F75" s="185" t="s">
        <v>170</v>
      </c>
      <c r="G75" s="134" t="str">
        <f>'SUD reporting logic (NO EDIT)'!V60</f>
        <v>DY7</v>
      </c>
      <c r="H75" s="135" t="s">
        <v>665</v>
      </c>
      <c r="I75" s="135"/>
      <c r="J75" s="136"/>
    </row>
    <row r="76" spans="1:10" ht="15.75" thickBot="1" x14ac:dyDescent="0.3">
      <c r="A76" s="126">
        <f>IF(A71="","",EDATE(A71,3))</f>
        <v>45748</v>
      </c>
      <c r="B76" s="126">
        <f>IF(A76="","",EDATE(A76,3)-1)</f>
        <v>45838</v>
      </c>
      <c r="C76" s="126">
        <f>IF(C71="","",IF(RIGHT(D76,1)="4",(B76+90),(B76+60)))</f>
        <v>45898</v>
      </c>
      <c r="D76" s="147" t="str">
        <f>'SUD reporting logic (NO EDIT)'!D11</f>
        <v>DY8Q2</v>
      </c>
      <c r="E76" s="127" t="str">
        <f>'SUD reporting logic (NO EDIT)'!F11</f>
        <v>DY8Q2</v>
      </c>
      <c r="F76" s="184" t="s">
        <v>264</v>
      </c>
      <c r="G76" s="128" t="str">
        <f>'SUD reporting logic (NO EDIT)'!V61</f>
        <v>DY8Q2</v>
      </c>
      <c r="H76" s="135" t="s">
        <v>665</v>
      </c>
      <c r="I76" s="135" t="s">
        <v>718</v>
      </c>
      <c r="J76" s="136"/>
    </row>
    <row r="77" spans="1:10" ht="15.75" thickBot="1" x14ac:dyDescent="0.3">
      <c r="A77" s="131" t="s">
        <v>73</v>
      </c>
      <c r="B77" s="131" t="s">
        <v>73</v>
      </c>
      <c r="C77" s="132" t="s">
        <v>73</v>
      </c>
      <c r="D77" s="133" t="s">
        <v>73</v>
      </c>
      <c r="E77" s="133" t="s">
        <v>73</v>
      </c>
      <c r="F77" s="185" t="s">
        <v>72</v>
      </c>
      <c r="G77" s="134" t="str">
        <f>'SUD reporting logic (NO EDIT)'!V62</f>
        <v>DY8Q2</v>
      </c>
      <c r="H77" s="135" t="s">
        <v>665</v>
      </c>
      <c r="I77" s="135"/>
      <c r="J77" s="136"/>
    </row>
    <row r="78" spans="1:10" ht="15.75" thickBot="1" x14ac:dyDescent="0.3">
      <c r="A78" s="131" t="s">
        <v>73</v>
      </c>
      <c r="B78" s="131" t="s">
        <v>73</v>
      </c>
      <c r="C78" s="131" t="s">
        <v>73</v>
      </c>
      <c r="D78" s="133" t="s">
        <v>73</v>
      </c>
      <c r="E78" s="133" t="s">
        <v>73</v>
      </c>
      <c r="F78" s="185" t="s">
        <v>165</v>
      </c>
      <c r="G78" s="134" t="str">
        <f>'SUD reporting logic (NO EDIT)'!V63</f>
        <v>DY8Q1</v>
      </c>
      <c r="H78" s="135" t="s">
        <v>665</v>
      </c>
      <c r="I78" s="135"/>
      <c r="J78" s="136"/>
    </row>
    <row r="79" spans="1:10" ht="30.75" thickBot="1" x14ac:dyDescent="0.3">
      <c r="A79" s="131" t="s">
        <v>73</v>
      </c>
      <c r="B79" s="131" t="s">
        <v>73</v>
      </c>
      <c r="C79" s="131" t="s">
        <v>73</v>
      </c>
      <c r="D79" s="133" t="s">
        <v>73</v>
      </c>
      <c r="E79" s="133" t="s">
        <v>73</v>
      </c>
      <c r="F79" s="185" t="s">
        <v>168</v>
      </c>
      <c r="G79" s="134" t="str">
        <f>'SUD reporting logic (NO EDIT)'!V65</f>
        <v/>
      </c>
      <c r="H79" s="135" t="s">
        <v>665</v>
      </c>
      <c r="I79" s="135"/>
      <c r="J79" s="136"/>
    </row>
    <row r="80" spans="1:10" ht="15.75" thickBot="1" x14ac:dyDescent="0.3">
      <c r="A80" s="137" t="s">
        <v>73</v>
      </c>
      <c r="B80" s="137" t="s">
        <v>73</v>
      </c>
      <c r="C80" s="137" t="s">
        <v>73</v>
      </c>
      <c r="D80" s="138" t="s">
        <v>73</v>
      </c>
      <c r="E80" s="138" t="s">
        <v>73</v>
      </c>
      <c r="F80" s="185" t="s">
        <v>170</v>
      </c>
      <c r="G80" s="134" t="str">
        <f>'SUD reporting logic (NO EDIT)'!V66</f>
        <v/>
      </c>
      <c r="H80" s="135" t="s">
        <v>665</v>
      </c>
      <c r="I80" s="135"/>
      <c r="J80" s="136"/>
    </row>
    <row r="81" spans="1:10" ht="15.75" thickBot="1" x14ac:dyDescent="0.3">
      <c r="A81" s="126">
        <f>IF(A76="","",EDATE(A76,3))</f>
        <v>45839</v>
      </c>
      <c r="B81" s="126">
        <f>IF(A81="","",EDATE(A81,3)-1)</f>
        <v>45930</v>
      </c>
      <c r="C81" s="126">
        <f>IF(C76="","",IF(RIGHT(D81,1)="4",(B81+90),(B81+60)))</f>
        <v>45990</v>
      </c>
      <c r="D81" s="147" t="str">
        <f>'SUD reporting logic (NO EDIT)'!D12</f>
        <v>DY8Q3</v>
      </c>
      <c r="E81" s="127" t="str">
        <f>'SUD reporting logic (NO EDIT)'!F12</f>
        <v>DY8Q3</v>
      </c>
      <c r="F81" s="184" t="s">
        <v>264</v>
      </c>
      <c r="G81" s="128" t="str">
        <f>'SUD reporting logic (NO EDIT)'!V67</f>
        <v>DY8Q3</v>
      </c>
      <c r="H81" s="135" t="s">
        <v>665</v>
      </c>
      <c r="I81" s="135" t="s">
        <v>716</v>
      </c>
      <c r="J81" s="136"/>
    </row>
    <row r="82" spans="1:10" ht="15.75" thickBot="1" x14ac:dyDescent="0.3">
      <c r="A82" s="131" t="s">
        <v>73</v>
      </c>
      <c r="B82" s="131" t="s">
        <v>73</v>
      </c>
      <c r="C82" s="131" t="s">
        <v>73</v>
      </c>
      <c r="D82" s="133" t="s">
        <v>73</v>
      </c>
      <c r="E82" s="133" t="s">
        <v>73</v>
      </c>
      <c r="F82" s="185" t="s">
        <v>72</v>
      </c>
      <c r="G82" s="134" t="str">
        <f>'SUD reporting logic (NO EDIT)'!V68</f>
        <v>DY8Q3</v>
      </c>
      <c r="H82" s="135" t="s">
        <v>665</v>
      </c>
      <c r="I82" s="135"/>
      <c r="J82" s="136"/>
    </row>
    <row r="83" spans="1:10" ht="15.75" thickBot="1" x14ac:dyDescent="0.3">
      <c r="A83" s="131" t="s">
        <v>73</v>
      </c>
      <c r="B83" s="131" t="s">
        <v>73</v>
      </c>
      <c r="C83" s="131" t="s">
        <v>73</v>
      </c>
      <c r="D83" s="133" t="s">
        <v>73</v>
      </c>
      <c r="E83" s="133" t="s">
        <v>73</v>
      </c>
      <c r="F83" s="185" t="s">
        <v>165</v>
      </c>
      <c r="G83" s="134" t="str">
        <f>'SUD reporting logic (NO EDIT)'!V69</f>
        <v>DY8Q2</v>
      </c>
      <c r="H83" s="135" t="s">
        <v>665</v>
      </c>
      <c r="I83" s="135"/>
      <c r="J83" s="136"/>
    </row>
    <row r="84" spans="1:10" ht="30.75" thickBot="1" x14ac:dyDescent="0.3">
      <c r="A84" s="131" t="s">
        <v>73</v>
      </c>
      <c r="B84" s="131" t="s">
        <v>73</v>
      </c>
      <c r="C84" s="131" t="s">
        <v>73</v>
      </c>
      <c r="D84" s="133" t="s">
        <v>73</v>
      </c>
      <c r="E84" s="133" t="s">
        <v>73</v>
      </c>
      <c r="F84" s="185" t="s">
        <v>168</v>
      </c>
      <c r="G84" s="134" t="str">
        <f>'SUD reporting logic (NO EDIT)'!V71</f>
        <v>CY2024</v>
      </c>
      <c r="H84" s="135" t="s">
        <v>665</v>
      </c>
      <c r="I84" s="135"/>
      <c r="J84" s="136"/>
    </row>
    <row r="85" spans="1:10" ht="15.75" thickBot="1" x14ac:dyDescent="0.3">
      <c r="A85" s="137" t="s">
        <v>73</v>
      </c>
      <c r="B85" s="137" t="s">
        <v>73</v>
      </c>
      <c r="C85" s="137" t="s">
        <v>73</v>
      </c>
      <c r="D85" s="138" t="s">
        <v>73</v>
      </c>
      <c r="E85" s="138" t="s">
        <v>73</v>
      </c>
      <c r="F85" s="185" t="s">
        <v>170</v>
      </c>
      <c r="G85" s="134" t="str">
        <f>'SUD reporting logic (NO EDIT)'!V72</f>
        <v/>
      </c>
      <c r="H85" s="135" t="s">
        <v>665</v>
      </c>
      <c r="I85" s="135"/>
      <c r="J85" s="136"/>
    </row>
    <row r="86" spans="1:10" ht="15.75" thickBot="1" x14ac:dyDescent="0.3">
      <c r="A86" s="126">
        <f>IF(A81="","",EDATE(A81,3))</f>
        <v>45931</v>
      </c>
      <c r="B86" s="126">
        <f>IF(A86="","",EDATE(A86,3)-1)</f>
        <v>46022</v>
      </c>
      <c r="C86" s="126">
        <f>IF(C81="","",IF(RIGHT(D86,1)="4",(B86+90),(B86+60)))</f>
        <v>46112</v>
      </c>
      <c r="D86" s="147" t="str">
        <f>'SUD reporting logic (NO EDIT)'!D13</f>
        <v>DY8Q4</v>
      </c>
      <c r="E86" s="127" t="str">
        <f>'SUD reporting logic (NO EDIT)'!F13</f>
        <v>DY8Q4</v>
      </c>
      <c r="F86" s="184" t="s">
        <v>264</v>
      </c>
      <c r="G86" s="128" t="str">
        <f>'SUD reporting logic (NO EDIT)'!V73</f>
        <v>DY8Q4</v>
      </c>
      <c r="H86" s="135" t="s">
        <v>665</v>
      </c>
      <c r="I86" s="135"/>
      <c r="J86" s="136"/>
    </row>
    <row r="87" spans="1:10" ht="15.75" thickBot="1" x14ac:dyDescent="0.3">
      <c r="A87" s="131" t="s">
        <v>73</v>
      </c>
      <c r="B87" s="132" t="s">
        <v>73</v>
      </c>
      <c r="C87" s="132" t="s">
        <v>73</v>
      </c>
      <c r="D87" s="133" t="s">
        <v>73</v>
      </c>
      <c r="E87" s="133" t="s">
        <v>73</v>
      </c>
      <c r="F87" s="185" t="s">
        <v>72</v>
      </c>
      <c r="G87" s="134" t="str">
        <f>'SUD reporting logic (NO EDIT)'!V74</f>
        <v>DY8Q4</v>
      </c>
      <c r="H87" s="135" t="s">
        <v>665</v>
      </c>
      <c r="I87" s="135"/>
      <c r="J87" s="136"/>
    </row>
    <row r="88" spans="1:10" ht="15.75" thickBot="1" x14ac:dyDescent="0.3">
      <c r="A88" s="131" t="s">
        <v>73</v>
      </c>
      <c r="B88" s="131" t="s">
        <v>73</v>
      </c>
      <c r="C88" s="131" t="s">
        <v>73</v>
      </c>
      <c r="D88" s="133" t="s">
        <v>73</v>
      </c>
      <c r="E88" s="133" t="s">
        <v>73</v>
      </c>
      <c r="F88" s="185" t="s">
        <v>165</v>
      </c>
      <c r="G88" s="134" t="str">
        <f>'SUD reporting logic (NO EDIT)'!V75</f>
        <v>DY8Q3</v>
      </c>
      <c r="H88" s="135" t="s">
        <v>665</v>
      </c>
      <c r="I88" s="135"/>
      <c r="J88" s="136"/>
    </row>
    <row r="89" spans="1:10" ht="30.75" thickBot="1" x14ac:dyDescent="0.3">
      <c r="A89" s="131" t="s">
        <v>73</v>
      </c>
      <c r="B89" s="131" t="s">
        <v>73</v>
      </c>
      <c r="C89" s="131" t="s">
        <v>73</v>
      </c>
      <c r="D89" s="133" t="s">
        <v>73</v>
      </c>
      <c r="E89" s="133" t="s">
        <v>73</v>
      </c>
      <c r="F89" s="185" t="s">
        <v>168</v>
      </c>
      <c r="G89" s="134" t="str">
        <f>'SUD reporting logic (NO EDIT)'!V77</f>
        <v/>
      </c>
      <c r="H89" s="135" t="s">
        <v>665</v>
      </c>
      <c r="I89" s="135"/>
      <c r="J89" s="136"/>
    </row>
    <row r="90" spans="1:10" ht="15.75" thickBot="1" x14ac:dyDescent="0.3">
      <c r="A90" s="137" t="s">
        <v>73</v>
      </c>
      <c r="B90" s="137" t="s">
        <v>73</v>
      </c>
      <c r="C90" s="137" t="s">
        <v>73</v>
      </c>
      <c r="D90" s="138" t="s">
        <v>73</v>
      </c>
      <c r="E90" s="138" t="s">
        <v>73</v>
      </c>
      <c r="F90" s="185" t="s">
        <v>170</v>
      </c>
      <c r="G90" s="134" t="str">
        <f>'SUD reporting logic (NO EDIT)'!V78</f>
        <v/>
      </c>
      <c r="H90" s="135" t="s">
        <v>665</v>
      </c>
      <c r="I90" s="135"/>
      <c r="J90" s="136"/>
    </row>
    <row r="91" spans="1:10" ht="15.75" thickBot="1" x14ac:dyDescent="0.3">
      <c r="A91" s="146">
        <f>IF(A86="","",EDATE(A86,3))</f>
        <v>46023</v>
      </c>
      <c r="B91" s="139">
        <f>IF(A91="","",EDATE(A91,3)-1)</f>
        <v>46112</v>
      </c>
      <c r="C91" s="139">
        <f>IF(C86="","",IF(RIGHT(D91,1)="4",(B91+90),(B91+60)))</f>
        <v>46172</v>
      </c>
      <c r="D91" s="148" t="str">
        <f>'SUD reporting logic (NO EDIT)'!D14</f>
        <v>DY9Q1</v>
      </c>
      <c r="E91" s="148" t="str">
        <f>'SUD reporting logic (NO EDIT)'!F14</f>
        <v>DY9Q1</v>
      </c>
      <c r="F91" s="188" t="s">
        <v>264</v>
      </c>
      <c r="G91" s="141" t="str">
        <f>'SUD reporting logic (NO EDIT)'!V79</f>
        <v>DY9Q1</v>
      </c>
      <c r="H91" s="135" t="s">
        <v>665</v>
      </c>
      <c r="I91" s="135" t="s">
        <v>717</v>
      </c>
      <c r="J91" s="136"/>
    </row>
    <row r="92" spans="1:10" ht="15.75" thickBot="1" x14ac:dyDescent="0.3">
      <c r="A92" s="142" t="s">
        <v>73</v>
      </c>
      <c r="B92" s="142" t="s">
        <v>73</v>
      </c>
      <c r="C92" s="142" t="s">
        <v>73</v>
      </c>
      <c r="D92" s="144" t="s">
        <v>73</v>
      </c>
      <c r="E92" s="144" t="s">
        <v>73</v>
      </c>
      <c r="F92" s="189" t="s">
        <v>72</v>
      </c>
      <c r="G92" s="145" t="str">
        <f>'SUD reporting logic (NO EDIT)'!V80</f>
        <v>DY9Q1</v>
      </c>
      <c r="H92" s="135" t="s">
        <v>665</v>
      </c>
      <c r="I92" s="135"/>
      <c r="J92" s="136"/>
    </row>
    <row r="93" spans="1:10" ht="15.75" thickBot="1" x14ac:dyDescent="0.3">
      <c r="A93" s="142" t="s">
        <v>73</v>
      </c>
      <c r="B93" s="142" t="s">
        <v>73</v>
      </c>
      <c r="C93" s="142" t="s">
        <v>73</v>
      </c>
      <c r="D93" s="144" t="s">
        <v>73</v>
      </c>
      <c r="E93" s="144" t="s">
        <v>73</v>
      </c>
      <c r="F93" s="189" t="s">
        <v>165</v>
      </c>
      <c r="G93" s="145" t="str">
        <f>'SUD reporting logic (NO EDIT)'!V81</f>
        <v>DY8Q4</v>
      </c>
      <c r="H93" s="135" t="s">
        <v>665</v>
      </c>
      <c r="I93" s="135"/>
      <c r="J93" s="136"/>
    </row>
    <row r="94" spans="1:10" ht="30.75" thickBot="1" x14ac:dyDescent="0.3">
      <c r="A94" s="142" t="s">
        <v>73</v>
      </c>
      <c r="B94" s="142" t="s">
        <v>73</v>
      </c>
      <c r="C94" s="142" t="s">
        <v>73</v>
      </c>
      <c r="D94" s="144" t="s">
        <v>73</v>
      </c>
      <c r="E94" s="144" t="s">
        <v>73</v>
      </c>
      <c r="F94" s="189" t="s">
        <v>168</v>
      </c>
      <c r="G94" s="145" t="str">
        <f>'SUD reporting logic (NO EDIT)'!V83</f>
        <v/>
      </c>
      <c r="H94" s="135" t="s">
        <v>665</v>
      </c>
      <c r="I94" s="135"/>
      <c r="J94" s="136"/>
    </row>
    <row r="95" spans="1:10" ht="15.75" thickBot="1" x14ac:dyDescent="0.3">
      <c r="A95" s="142" t="s">
        <v>73</v>
      </c>
      <c r="B95" s="142" t="s">
        <v>73</v>
      </c>
      <c r="C95" s="142" t="s">
        <v>73</v>
      </c>
      <c r="D95" s="144" t="s">
        <v>73</v>
      </c>
      <c r="E95" s="144" t="s">
        <v>73</v>
      </c>
      <c r="F95" s="189" t="s">
        <v>170</v>
      </c>
      <c r="G95" s="145" t="str">
        <f>'SUD reporting logic (NO EDIT)'!V84</f>
        <v>DY8</v>
      </c>
      <c r="H95" s="135" t="s">
        <v>665</v>
      </c>
      <c r="I95" s="135"/>
      <c r="J95" s="136"/>
    </row>
    <row r="96" spans="1:10" ht="15.75" thickBot="1" x14ac:dyDescent="0.3">
      <c r="A96" s="146">
        <f>IF(A91="","",EDATE(A91,3))</f>
        <v>46113</v>
      </c>
      <c r="B96" s="139">
        <f>IF(A96="","",EDATE(A96,3)-1)</f>
        <v>46203</v>
      </c>
      <c r="C96" s="139">
        <f>IF(C91="","",IF(RIGHT(D96,1)="4",(B96+90),(B96+60)))</f>
        <v>46263</v>
      </c>
      <c r="D96" s="148" t="str">
        <f>'SUD reporting logic (NO EDIT)'!D15</f>
        <v>DY9Q2</v>
      </c>
      <c r="E96" s="191" t="str">
        <f>'SUD reporting logic (NO EDIT)'!F15</f>
        <v>DY9Q2</v>
      </c>
      <c r="F96" s="188" t="s">
        <v>264</v>
      </c>
      <c r="G96" s="141" t="str">
        <f>'SUD reporting logic (NO EDIT)'!V85</f>
        <v>DY9Q2</v>
      </c>
      <c r="H96" s="135" t="s">
        <v>665</v>
      </c>
      <c r="I96" s="135" t="s">
        <v>721</v>
      </c>
      <c r="J96" s="136"/>
    </row>
    <row r="97" spans="1:10" ht="15.75" thickBot="1" x14ac:dyDescent="0.3">
      <c r="A97" s="142" t="s">
        <v>73</v>
      </c>
      <c r="B97" s="142" t="s">
        <v>73</v>
      </c>
      <c r="C97" s="142" t="s">
        <v>73</v>
      </c>
      <c r="D97" s="144" t="s">
        <v>73</v>
      </c>
      <c r="E97" s="144" t="s">
        <v>73</v>
      </c>
      <c r="F97" s="189" t="s">
        <v>72</v>
      </c>
      <c r="G97" s="145" t="str">
        <f>'SUD reporting logic (NO EDIT)'!V86</f>
        <v>DY9Q2</v>
      </c>
      <c r="H97" s="135" t="s">
        <v>665</v>
      </c>
      <c r="I97" s="135"/>
      <c r="J97" s="136"/>
    </row>
    <row r="98" spans="1:10" ht="15.75" thickBot="1" x14ac:dyDescent="0.3">
      <c r="A98" s="142" t="s">
        <v>73</v>
      </c>
      <c r="B98" s="142" t="s">
        <v>73</v>
      </c>
      <c r="C98" s="142" t="s">
        <v>73</v>
      </c>
      <c r="D98" s="144" t="s">
        <v>73</v>
      </c>
      <c r="E98" s="144" t="s">
        <v>73</v>
      </c>
      <c r="F98" s="189" t="s">
        <v>165</v>
      </c>
      <c r="G98" s="145" t="str">
        <f>'SUD reporting logic (NO EDIT)'!V87</f>
        <v>DY9Q1</v>
      </c>
      <c r="H98" s="135" t="s">
        <v>665</v>
      </c>
      <c r="I98" s="135"/>
      <c r="J98" s="136"/>
    </row>
    <row r="99" spans="1:10" ht="30.75" thickBot="1" x14ac:dyDescent="0.3">
      <c r="A99" s="142" t="s">
        <v>73</v>
      </c>
      <c r="B99" s="142" t="s">
        <v>73</v>
      </c>
      <c r="C99" s="142" t="s">
        <v>73</v>
      </c>
      <c r="D99" s="144" t="s">
        <v>73</v>
      </c>
      <c r="E99" s="144" t="s">
        <v>73</v>
      </c>
      <c r="F99" s="189" t="s">
        <v>168</v>
      </c>
      <c r="G99" s="145" t="str">
        <f>'SUD reporting logic (NO EDIT)'!V89</f>
        <v/>
      </c>
      <c r="H99" s="135" t="s">
        <v>665</v>
      </c>
      <c r="I99" s="135"/>
      <c r="J99" s="136"/>
    </row>
    <row r="100" spans="1:10" ht="15.75" thickBot="1" x14ac:dyDescent="0.3">
      <c r="A100" s="142" t="s">
        <v>73</v>
      </c>
      <c r="B100" s="142" t="s">
        <v>73</v>
      </c>
      <c r="C100" s="142" t="s">
        <v>73</v>
      </c>
      <c r="D100" s="144" t="s">
        <v>73</v>
      </c>
      <c r="E100" s="144" t="s">
        <v>73</v>
      </c>
      <c r="F100" s="189" t="s">
        <v>170</v>
      </c>
      <c r="G100" s="145" t="str">
        <f>'SUD reporting logic (NO EDIT)'!V90</f>
        <v/>
      </c>
      <c r="H100" s="135" t="s">
        <v>665</v>
      </c>
      <c r="I100" s="135"/>
      <c r="J100" s="136"/>
    </row>
    <row r="101" spans="1:10" ht="15.75" thickBot="1" x14ac:dyDescent="0.3">
      <c r="A101" s="146">
        <f>IF(A96="","",EDATE(A96,3))</f>
        <v>46204</v>
      </c>
      <c r="B101" s="139">
        <f>IF(A101="","",EDATE(A101,3)-1)</f>
        <v>46295</v>
      </c>
      <c r="C101" s="139">
        <f>IF(C96="","",IF(RIGHT(D101,1)="4",(B101+90),(B101+60)))</f>
        <v>46355</v>
      </c>
      <c r="D101" s="148" t="str">
        <f>'SUD reporting logic (NO EDIT)'!D16</f>
        <v>DY9Q3</v>
      </c>
      <c r="E101" s="148" t="str">
        <f>'SUD reporting logic (NO EDIT)'!F16</f>
        <v>DY9Q3</v>
      </c>
      <c r="F101" s="188" t="s">
        <v>264</v>
      </c>
      <c r="G101" s="141" t="str">
        <f>'SUD reporting logic (NO EDIT)'!V91</f>
        <v>DY9Q3</v>
      </c>
      <c r="H101" s="135" t="s">
        <v>665</v>
      </c>
      <c r="I101" s="135" t="s">
        <v>722</v>
      </c>
      <c r="J101" s="136"/>
    </row>
    <row r="102" spans="1:10" ht="15.75" thickBot="1" x14ac:dyDescent="0.3">
      <c r="A102" s="142" t="s">
        <v>73</v>
      </c>
      <c r="B102" s="143" t="s">
        <v>73</v>
      </c>
      <c r="C102" s="143" t="s">
        <v>73</v>
      </c>
      <c r="D102" s="144" t="s">
        <v>73</v>
      </c>
      <c r="E102" s="144" t="s">
        <v>73</v>
      </c>
      <c r="F102" s="189" t="s">
        <v>72</v>
      </c>
      <c r="G102" s="145" t="str">
        <f>'SUD reporting logic (NO EDIT)'!V92</f>
        <v>DY9Q3</v>
      </c>
      <c r="H102" s="135" t="s">
        <v>665</v>
      </c>
      <c r="I102" s="135"/>
      <c r="J102" s="136"/>
    </row>
    <row r="103" spans="1:10" ht="15.75" thickBot="1" x14ac:dyDescent="0.3">
      <c r="A103" s="142" t="s">
        <v>73</v>
      </c>
      <c r="B103" s="142" t="s">
        <v>73</v>
      </c>
      <c r="C103" s="142" t="s">
        <v>73</v>
      </c>
      <c r="D103" s="144" t="s">
        <v>73</v>
      </c>
      <c r="E103" s="144" t="s">
        <v>73</v>
      </c>
      <c r="F103" s="189" t="s">
        <v>165</v>
      </c>
      <c r="G103" s="145" t="str">
        <f>'SUD reporting logic (NO EDIT)'!V93</f>
        <v>DY9Q2</v>
      </c>
      <c r="H103" s="135" t="s">
        <v>665</v>
      </c>
      <c r="I103" s="135"/>
      <c r="J103" s="136"/>
    </row>
    <row r="104" spans="1:10" ht="30.75" thickBot="1" x14ac:dyDescent="0.3">
      <c r="A104" s="142" t="s">
        <v>73</v>
      </c>
      <c r="B104" s="142" t="s">
        <v>73</v>
      </c>
      <c r="C104" s="142" t="s">
        <v>73</v>
      </c>
      <c r="D104" s="144" t="s">
        <v>73</v>
      </c>
      <c r="E104" s="144" t="s">
        <v>73</v>
      </c>
      <c r="F104" s="189" t="s">
        <v>168</v>
      </c>
      <c r="G104" s="145" t="str">
        <f>'SUD reporting logic (NO EDIT)'!V95</f>
        <v>CY2025</v>
      </c>
      <c r="H104" s="135" t="s">
        <v>665</v>
      </c>
      <c r="I104" s="135"/>
      <c r="J104" s="136"/>
    </row>
    <row r="105" spans="1:10" ht="15.75" thickBot="1" x14ac:dyDescent="0.3">
      <c r="A105" s="142" t="s">
        <v>73</v>
      </c>
      <c r="B105" s="142" t="s">
        <v>73</v>
      </c>
      <c r="C105" s="142" t="s">
        <v>73</v>
      </c>
      <c r="D105" s="144" t="s">
        <v>73</v>
      </c>
      <c r="E105" s="144" t="s">
        <v>73</v>
      </c>
      <c r="F105" s="189" t="s">
        <v>170</v>
      </c>
      <c r="G105" s="145" t="str">
        <f>'SUD reporting logic (NO EDIT)'!V96</f>
        <v/>
      </c>
      <c r="H105" s="135" t="s">
        <v>665</v>
      </c>
      <c r="I105" s="135"/>
      <c r="J105" s="136"/>
    </row>
    <row r="106" spans="1:10" ht="15.75" thickBot="1" x14ac:dyDescent="0.3">
      <c r="A106" s="146">
        <f>IF(A101="","",EDATE(A101,3))</f>
        <v>46296</v>
      </c>
      <c r="B106" s="139">
        <f>IF(A106="","",EDATE(A106,3)-1)</f>
        <v>46387</v>
      </c>
      <c r="C106" s="139">
        <f>IF(C101="","",IF(RIGHT(D106,1)="4",(B106+90),(B106+60)))</f>
        <v>46477</v>
      </c>
      <c r="D106" s="140" t="str">
        <f>'SUD reporting logic (NO EDIT)'!D17</f>
        <v>DY9Q4</v>
      </c>
      <c r="E106" s="140" t="str">
        <f>'SUD reporting logic (NO EDIT)'!F17</f>
        <v>DY9Q4</v>
      </c>
      <c r="F106" s="188" t="s">
        <v>264</v>
      </c>
      <c r="G106" s="141" t="str">
        <f>'SUD reporting logic (NO EDIT)'!V97</f>
        <v>DY9Q4</v>
      </c>
      <c r="H106" s="135" t="s">
        <v>665</v>
      </c>
      <c r="I106" s="135"/>
      <c r="J106" s="136"/>
    </row>
    <row r="107" spans="1:10" ht="15.75" thickBot="1" x14ac:dyDescent="0.3">
      <c r="A107" s="142" t="s">
        <v>73</v>
      </c>
      <c r="B107" s="142" t="s">
        <v>73</v>
      </c>
      <c r="C107" s="142" t="s">
        <v>73</v>
      </c>
      <c r="D107" s="144" t="s">
        <v>73</v>
      </c>
      <c r="E107" s="144" t="s">
        <v>73</v>
      </c>
      <c r="F107" s="189" t="s">
        <v>72</v>
      </c>
      <c r="G107" s="145" t="str">
        <f>'SUD reporting logic (NO EDIT)'!V98</f>
        <v>DY9Q4</v>
      </c>
      <c r="H107" s="135" t="s">
        <v>665</v>
      </c>
      <c r="I107" s="135"/>
      <c r="J107" s="136"/>
    </row>
    <row r="108" spans="1:10" ht="15.75" thickBot="1" x14ac:dyDescent="0.3">
      <c r="A108" s="142" t="s">
        <v>73</v>
      </c>
      <c r="B108" s="142" t="s">
        <v>73</v>
      </c>
      <c r="C108" s="142" t="s">
        <v>73</v>
      </c>
      <c r="D108" s="144" t="s">
        <v>73</v>
      </c>
      <c r="E108" s="144" t="s">
        <v>73</v>
      </c>
      <c r="F108" s="189" t="s">
        <v>165</v>
      </c>
      <c r="G108" s="145" t="str">
        <f>'SUD reporting logic (NO EDIT)'!V99</f>
        <v>DY9Q3</v>
      </c>
      <c r="H108" s="135" t="s">
        <v>665</v>
      </c>
      <c r="I108" s="135"/>
      <c r="J108" s="136"/>
    </row>
    <row r="109" spans="1:10" ht="30.75" thickBot="1" x14ac:dyDescent="0.3">
      <c r="A109" s="142" t="s">
        <v>73</v>
      </c>
      <c r="B109" s="142" t="s">
        <v>73</v>
      </c>
      <c r="C109" s="142" t="s">
        <v>73</v>
      </c>
      <c r="D109" s="144" t="s">
        <v>73</v>
      </c>
      <c r="E109" s="144" t="s">
        <v>73</v>
      </c>
      <c r="F109" s="189" t="s">
        <v>168</v>
      </c>
      <c r="G109" s="145" t="str">
        <f>'SUD reporting logic (NO EDIT)'!V101</f>
        <v/>
      </c>
      <c r="H109" s="135" t="s">
        <v>665</v>
      </c>
      <c r="I109" s="135"/>
      <c r="J109" s="136"/>
    </row>
    <row r="110" spans="1:10" ht="15.75" thickBot="1" x14ac:dyDescent="0.3">
      <c r="A110" s="142" t="s">
        <v>73</v>
      </c>
      <c r="B110" s="142" t="s">
        <v>73</v>
      </c>
      <c r="C110" s="142" t="s">
        <v>73</v>
      </c>
      <c r="D110" s="144" t="s">
        <v>73</v>
      </c>
      <c r="E110" s="144" t="s">
        <v>73</v>
      </c>
      <c r="F110" s="189" t="s">
        <v>170</v>
      </c>
      <c r="G110" s="145" t="str">
        <f>'SUD reporting logic (NO EDIT)'!V102</f>
        <v/>
      </c>
      <c r="H110" s="135" t="s">
        <v>665</v>
      </c>
      <c r="I110" s="135"/>
      <c r="J110" s="136"/>
    </row>
    <row r="111" spans="1:10" ht="15.75" thickBot="1" x14ac:dyDescent="0.3">
      <c r="A111" s="126">
        <f>IF(A106="","",EDATE(A106,3))</f>
        <v>46388</v>
      </c>
      <c r="B111" s="126">
        <f>IF(A111="","",EDATE(A111,3)-1)</f>
        <v>46477</v>
      </c>
      <c r="C111" s="126">
        <f>IF(C106="","",IF(RIGHT(D111,1)="4",(B111+90),(B111+60)))</f>
        <v>46537</v>
      </c>
      <c r="D111" s="127" t="str">
        <f>'SUD reporting logic (NO EDIT)'!D18</f>
        <v>DY10Q1</v>
      </c>
      <c r="E111" s="127" t="str">
        <f>'SUD reporting logic (NO EDIT)'!F18</f>
        <v>DY10Q1</v>
      </c>
      <c r="F111" s="184" t="s">
        <v>264</v>
      </c>
      <c r="G111" s="128" t="str">
        <f>'SUD reporting logic (NO EDIT)'!V103</f>
        <v>DY10Q1</v>
      </c>
      <c r="H111" s="135" t="s">
        <v>665</v>
      </c>
      <c r="I111" s="135" t="s">
        <v>723</v>
      </c>
      <c r="J111" s="136"/>
    </row>
    <row r="112" spans="1:10" ht="15.75" thickBot="1" x14ac:dyDescent="0.3">
      <c r="A112" s="131" t="s">
        <v>73</v>
      </c>
      <c r="B112" s="131" t="s">
        <v>73</v>
      </c>
      <c r="C112" s="132" t="s">
        <v>73</v>
      </c>
      <c r="D112" s="133" t="s">
        <v>73</v>
      </c>
      <c r="E112" s="133" t="s">
        <v>73</v>
      </c>
      <c r="F112" s="185" t="s">
        <v>72</v>
      </c>
      <c r="G112" s="134" t="str">
        <f>'SUD reporting logic (NO EDIT)'!V104</f>
        <v>DY10Q1</v>
      </c>
      <c r="H112" s="135" t="s">
        <v>665</v>
      </c>
      <c r="I112" s="135"/>
      <c r="J112" s="136"/>
    </row>
    <row r="113" spans="1:10" ht="16.5" customHeight="1" thickBot="1" x14ac:dyDescent="0.3">
      <c r="A113" s="131" t="s">
        <v>73</v>
      </c>
      <c r="B113" s="131" t="s">
        <v>73</v>
      </c>
      <c r="C113" s="131" t="s">
        <v>73</v>
      </c>
      <c r="D113" s="133" t="s">
        <v>73</v>
      </c>
      <c r="E113" s="133" t="s">
        <v>73</v>
      </c>
      <c r="F113" s="185" t="s">
        <v>165</v>
      </c>
      <c r="G113" s="134" t="str">
        <f>'SUD reporting logic (NO EDIT)'!V105</f>
        <v>DY9Q4</v>
      </c>
      <c r="H113" s="135" t="s">
        <v>665</v>
      </c>
      <c r="I113" s="135"/>
      <c r="J113" s="136"/>
    </row>
    <row r="114" spans="1:10" ht="30.75" thickBot="1" x14ac:dyDescent="0.3">
      <c r="A114" s="131" t="s">
        <v>73</v>
      </c>
      <c r="B114" s="131" t="s">
        <v>73</v>
      </c>
      <c r="C114" s="131" t="s">
        <v>73</v>
      </c>
      <c r="D114" s="133" t="s">
        <v>73</v>
      </c>
      <c r="E114" s="133" t="s">
        <v>73</v>
      </c>
      <c r="F114" s="185" t="s">
        <v>168</v>
      </c>
      <c r="G114" s="134" t="str">
        <f>'SUD reporting logic (NO EDIT)'!V107</f>
        <v/>
      </c>
      <c r="H114" s="135" t="s">
        <v>665</v>
      </c>
      <c r="I114" s="135"/>
      <c r="J114" s="136"/>
    </row>
    <row r="115" spans="1:10" ht="15.75" thickBot="1" x14ac:dyDescent="0.3">
      <c r="A115" s="137" t="s">
        <v>73</v>
      </c>
      <c r="B115" s="137" t="s">
        <v>73</v>
      </c>
      <c r="C115" s="137" t="s">
        <v>73</v>
      </c>
      <c r="D115" s="138" t="s">
        <v>73</v>
      </c>
      <c r="E115" s="138" t="s">
        <v>73</v>
      </c>
      <c r="F115" s="185" t="s">
        <v>170</v>
      </c>
      <c r="G115" s="134" t="str">
        <f>'SUD reporting logic (NO EDIT)'!V108</f>
        <v>DY9</v>
      </c>
      <c r="H115" s="135" t="s">
        <v>665</v>
      </c>
      <c r="I115" s="135"/>
      <c r="J115" s="136"/>
    </row>
    <row r="116" spans="1:10" ht="15.75" thickBot="1" x14ac:dyDescent="0.3">
      <c r="A116" s="126">
        <f>IF(A111="","",EDATE(A111,3))</f>
        <v>46478</v>
      </c>
      <c r="B116" s="126">
        <f>IF(A116="","",EDATE(A116,3)-1)</f>
        <v>46568</v>
      </c>
      <c r="C116" s="126">
        <f>IF(C111="","",IF(RIGHT(D116,1)="4",(B116+90),(B116+60)))</f>
        <v>46628</v>
      </c>
      <c r="D116" s="127" t="str">
        <f>'SUD reporting logic (NO EDIT)'!D19</f>
        <v>DY10Q2</v>
      </c>
      <c r="E116" s="127" t="str">
        <f>'SUD reporting logic (NO EDIT)'!F19</f>
        <v>DY10Q2</v>
      </c>
      <c r="F116" s="184" t="s">
        <v>264</v>
      </c>
      <c r="G116" s="128" t="str">
        <f>'SUD reporting logic (NO EDIT)'!V109</f>
        <v>DY10Q2</v>
      </c>
      <c r="H116" s="135" t="s">
        <v>665</v>
      </c>
      <c r="I116" s="135" t="s">
        <v>724</v>
      </c>
      <c r="J116" s="136"/>
    </row>
    <row r="117" spans="1:10" ht="15.75" thickBot="1" x14ac:dyDescent="0.3">
      <c r="A117" s="131" t="s">
        <v>73</v>
      </c>
      <c r="B117" s="132" t="s">
        <v>73</v>
      </c>
      <c r="C117" s="132" t="s">
        <v>73</v>
      </c>
      <c r="D117" s="133" t="s">
        <v>73</v>
      </c>
      <c r="E117" s="133" t="s">
        <v>73</v>
      </c>
      <c r="F117" s="185" t="s">
        <v>72</v>
      </c>
      <c r="G117" s="134" t="str">
        <f>'SUD reporting logic (NO EDIT)'!V110</f>
        <v>DY10Q2</v>
      </c>
      <c r="H117" s="135" t="s">
        <v>665</v>
      </c>
      <c r="I117" s="135"/>
      <c r="J117" s="136"/>
    </row>
    <row r="118" spans="1:10" ht="15.75" thickBot="1" x14ac:dyDescent="0.3">
      <c r="A118" s="131" t="s">
        <v>73</v>
      </c>
      <c r="B118" s="131" t="s">
        <v>73</v>
      </c>
      <c r="C118" s="131" t="s">
        <v>73</v>
      </c>
      <c r="D118" s="133" t="s">
        <v>73</v>
      </c>
      <c r="E118" s="133" t="s">
        <v>73</v>
      </c>
      <c r="F118" s="185" t="s">
        <v>165</v>
      </c>
      <c r="G118" s="134" t="str">
        <f>'SUD reporting logic (NO EDIT)'!V111</f>
        <v>DY10Q1</v>
      </c>
      <c r="H118" s="135" t="s">
        <v>665</v>
      </c>
      <c r="I118" s="135"/>
      <c r="J118" s="136"/>
    </row>
    <row r="119" spans="1:10" ht="30.75" thickBot="1" x14ac:dyDescent="0.3">
      <c r="A119" s="131" t="s">
        <v>73</v>
      </c>
      <c r="B119" s="131" t="s">
        <v>73</v>
      </c>
      <c r="C119" s="131" t="s">
        <v>73</v>
      </c>
      <c r="D119" s="133" t="s">
        <v>73</v>
      </c>
      <c r="E119" s="133" t="s">
        <v>73</v>
      </c>
      <c r="F119" s="185" t="s">
        <v>168</v>
      </c>
      <c r="G119" s="134" t="str">
        <f>'SUD reporting logic (NO EDIT)'!V113</f>
        <v/>
      </c>
      <c r="H119" s="135" t="s">
        <v>665</v>
      </c>
      <c r="I119" s="135"/>
      <c r="J119" s="136"/>
    </row>
    <row r="120" spans="1:10" ht="15.75" thickBot="1" x14ac:dyDescent="0.3">
      <c r="A120" s="137" t="s">
        <v>73</v>
      </c>
      <c r="B120" s="137" t="s">
        <v>73</v>
      </c>
      <c r="C120" s="137" t="s">
        <v>73</v>
      </c>
      <c r="D120" s="138" t="s">
        <v>73</v>
      </c>
      <c r="E120" s="138" t="s">
        <v>73</v>
      </c>
      <c r="F120" s="185" t="s">
        <v>170</v>
      </c>
      <c r="G120" s="134" t="str">
        <f>'SUD reporting logic (NO EDIT)'!V114</f>
        <v/>
      </c>
      <c r="H120" s="135" t="s">
        <v>665</v>
      </c>
      <c r="I120" s="135"/>
      <c r="J120" s="136"/>
    </row>
    <row r="121" spans="1:10" ht="15.75" thickBot="1" x14ac:dyDescent="0.3">
      <c r="A121" s="126">
        <f>IF(A116="","",EDATE(A116,3))</f>
        <v>46569</v>
      </c>
      <c r="B121" s="126">
        <f>IF(A121="","",EDATE(A121,3)-1)</f>
        <v>46660</v>
      </c>
      <c r="C121" s="126">
        <f>IF(C116="","",IF(RIGHT(D121,1)="4",(B121+90),(B121+60)))</f>
        <v>46720</v>
      </c>
      <c r="D121" s="127" t="str">
        <f>'SUD reporting logic (NO EDIT)'!D20</f>
        <v>DY10Q3</v>
      </c>
      <c r="E121" s="127" t="str">
        <f>'SUD reporting logic (NO EDIT)'!F20</f>
        <v>DY10Q3</v>
      </c>
      <c r="F121" s="184" t="s">
        <v>264</v>
      </c>
      <c r="G121" s="128" t="str">
        <f>'SUD reporting logic (NO EDIT)'!V115</f>
        <v>DY10Q3</v>
      </c>
      <c r="H121" s="135" t="s">
        <v>665</v>
      </c>
      <c r="I121" s="135" t="s">
        <v>725</v>
      </c>
      <c r="J121" s="136"/>
    </row>
    <row r="122" spans="1:10" ht="15.75" thickBot="1" x14ac:dyDescent="0.3">
      <c r="A122" s="131" t="s">
        <v>73</v>
      </c>
      <c r="B122" s="131" t="s">
        <v>73</v>
      </c>
      <c r="C122" s="132" t="s">
        <v>73</v>
      </c>
      <c r="D122" s="133" t="s">
        <v>73</v>
      </c>
      <c r="E122" s="133" t="s">
        <v>73</v>
      </c>
      <c r="F122" s="185" t="s">
        <v>72</v>
      </c>
      <c r="G122" s="134" t="str">
        <f>'SUD reporting logic (NO EDIT)'!V116</f>
        <v>DY10Q3</v>
      </c>
      <c r="H122" s="135" t="s">
        <v>665</v>
      </c>
      <c r="I122" s="135"/>
      <c r="J122" s="136"/>
    </row>
    <row r="123" spans="1:10" ht="15.75" thickBot="1" x14ac:dyDescent="0.3">
      <c r="A123" s="131" t="s">
        <v>73</v>
      </c>
      <c r="B123" s="131" t="s">
        <v>73</v>
      </c>
      <c r="C123" s="131" t="s">
        <v>73</v>
      </c>
      <c r="D123" s="133" t="s">
        <v>73</v>
      </c>
      <c r="E123" s="133" t="s">
        <v>73</v>
      </c>
      <c r="F123" s="185" t="s">
        <v>165</v>
      </c>
      <c r="G123" s="134" t="str">
        <f>'SUD reporting logic (NO EDIT)'!V117</f>
        <v>DY10Q2</v>
      </c>
      <c r="H123" s="135" t="s">
        <v>665</v>
      </c>
      <c r="I123" s="135"/>
      <c r="J123" s="136"/>
    </row>
    <row r="124" spans="1:10" ht="30.75" thickBot="1" x14ac:dyDescent="0.3">
      <c r="A124" s="131" t="s">
        <v>73</v>
      </c>
      <c r="B124" s="131" t="s">
        <v>73</v>
      </c>
      <c r="C124" s="131" t="s">
        <v>73</v>
      </c>
      <c r="D124" s="133" t="s">
        <v>73</v>
      </c>
      <c r="E124" s="133" t="s">
        <v>73</v>
      </c>
      <c r="F124" s="185" t="s">
        <v>168</v>
      </c>
      <c r="G124" s="134" t="str">
        <f>'SUD reporting logic (NO EDIT)'!V119</f>
        <v>CY2026</v>
      </c>
      <c r="H124" s="135" t="s">
        <v>665</v>
      </c>
      <c r="I124" s="135"/>
      <c r="J124" s="136"/>
    </row>
    <row r="125" spans="1:10" ht="15.75" thickBot="1" x14ac:dyDescent="0.3">
      <c r="A125" s="137" t="s">
        <v>73</v>
      </c>
      <c r="B125" s="137" t="s">
        <v>73</v>
      </c>
      <c r="C125" s="137" t="s">
        <v>73</v>
      </c>
      <c r="D125" s="138" t="s">
        <v>73</v>
      </c>
      <c r="E125" s="138" t="s">
        <v>73</v>
      </c>
      <c r="F125" s="185" t="s">
        <v>170</v>
      </c>
      <c r="G125" s="134" t="str">
        <f>'SUD reporting logic (NO EDIT)'!V120</f>
        <v/>
      </c>
      <c r="H125" s="135" t="s">
        <v>665</v>
      </c>
      <c r="I125" s="135"/>
      <c r="J125" s="136"/>
    </row>
    <row r="126" spans="1:10" ht="15.75" thickBot="1" x14ac:dyDescent="0.3">
      <c r="A126" s="126">
        <f>IF(A121="","",EDATE(A121,3))</f>
        <v>46661</v>
      </c>
      <c r="B126" s="126">
        <f>IF(A126="","",EDATE(A126,3)-1)</f>
        <v>46752</v>
      </c>
      <c r="C126" s="126">
        <f>IF(C121="","",IF(RIGHT(D126,1)="4",(B126+90),(B126+60)))</f>
        <v>46842</v>
      </c>
      <c r="D126" s="127" t="str">
        <f>'SUD reporting logic (NO EDIT)'!D21</f>
        <v>DY10Q4</v>
      </c>
      <c r="E126" s="127" t="str">
        <f>'SUD reporting logic (NO EDIT)'!F21</f>
        <v>DY10Q4</v>
      </c>
      <c r="F126" s="184" t="s">
        <v>264</v>
      </c>
      <c r="G126" s="128" t="str">
        <f>'SUD reporting logic (NO EDIT)'!V121</f>
        <v>DY10Q4</v>
      </c>
      <c r="H126" s="135" t="s">
        <v>665</v>
      </c>
      <c r="I126" s="135"/>
      <c r="J126" s="136"/>
    </row>
    <row r="127" spans="1:10" ht="15.75" thickBot="1" x14ac:dyDescent="0.3">
      <c r="A127" s="131" t="s">
        <v>73</v>
      </c>
      <c r="B127" s="131" t="s">
        <v>73</v>
      </c>
      <c r="C127" s="131" t="s">
        <v>73</v>
      </c>
      <c r="D127" s="133" t="s">
        <v>73</v>
      </c>
      <c r="E127" s="133" t="s">
        <v>73</v>
      </c>
      <c r="F127" s="185" t="s">
        <v>72</v>
      </c>
      <c r="G127" s="134" t="str">
        <f>'SUD reporting logic (NO EDIT)'!V122</f>
        <v>DY10Q4</v>
      </c>
      <c r="H127" s="135" t="s">
        <v>665</v>
      </c>
      <c r="I127" s="135"/>
      <c r="J127" s="136"/>
    </row>
    <row r="128" spans="1:10" ht="15.75" thickBot="1" x14ac:dyDescent="0.3">
      <c r="A128" s="131" t="s">
        <v>73</v>
      </c>
      <c r="B128" s="131" t="s">
        <v>73</v>
      </c>
      <c r="C128" s="131" t="s">
        <v>73</v>
      </c>
      <c r="D128" s="133" t="s">
        <v>73</v>
      </c>
      <c r="E128" s="133" t="s">
        <v>73</v>
      </c>
      <c r="F128" s="185" t="s">
        <v>165</v>
      </c>
      <c r="G128" s="134" t="str">
        <f>'SUD reporting logic (NO EDIT)'!V123</f>
        <v>DY10Q3</v>
      </c>
      <c r="H128" s="135" t="s">
        <v>665</v>
      </c>
      <c r="I128" s="135"/>
      <c r="J128" s="136"/>
    </row>
    <row r="129" spans="1:13" ht="30.75" thickBot="1" x14ac:dyDescent="0.3">
      <c r="A129" s="131" t="s">
        <v>73</v>
      </c>
      <c r="B129" s="131" t="s">
        <v>73</v>
      </c>
      <c r="C129" s="131" t="s">
        <v>73</v>
      </c>
      <c r="D129" s="133" t="s">
        <v>73</v>
      </c>
      <c r="E129" s="133" t="s">
        <v>73</v>
      </c>
      <c r="F129" s="185" t="s">
        <v>168</v>
      </c>
      <c r="G129" s="134" t="str">
        <f>'SUD reporting logic (NO EDIT)'!V125</f>
        <v/>
      </c>
      <c r="H129" s="135" t="s">
        <v>665</v>
      </c>
      <c r="I129" s="135"/>
      <c r="J129" s="136"/>
    </row>
    <row r="130" spans="1:13" ht="15.75" thickBot="1" x14ac:dyDescent="0.3">
      <c r="A130" s="137" t="s">
        <v>73</v>
      </c>
      <c r="B130" s="192" t="s">
        <v>73</v>
      </c>
      <c r="C130" s="137" t="s">
        <v>73</v>
      </c>
      <c r="D130" s="138" t="s">
        <v>73</v>
      </c>
      <c r="E130" s="138" t="s">
        <v>73</v>
      </c>
      <c r="F130" s="190" t="s">
        <v>170</v>
      </c>
      <c r="G130" s="134" t="str">
        <f>'SUD reporting logic (NO EDIT)'!V126</f>
        <v/>
      </c>
      <c r="H130" s="135" t="s">
        <v>665</v>
      </c>
      <c r="I130" s="135"/>
      <c r="J130" s="136"/>
    </row>
    <row r="131" spans="1:13" x14ac:dyDescent="0.25">
      <c r="A131" s="149" t="s">
        <v>285</v>
      </c>
      <c r="B131" s="195"/>
      <c r="C131" s="150"/>
      <c r="D131" s="151"/>
      <c r="E131" s="151"/>
      <c r="F131" s="151"/>
      <c r="G131" s="151"/>
      <c r="H131" s="152"/>
      <c r="I131" s="152"/>
      <c r="J131" s="152"/>
    </row>
    <row r="132" spans="1:13" x14ac:dyDescent="0.25">
      <c r="A132" s="153" t="s">
        <v>73</v>
      </c>
      <c r="B132" s="154" t="s">
        <v>73</v>
      </c>
      <c r="C132" s="155" t="s">
        <v>73</v>
      </c>
      <c r="D132" s="153" t="s">
        <v>73</v>
      </c>
      <c r="E132" s="153"/>
      <c r="F132" s="193" t="s">
        <v>73</v>
      </c>
      <c r="G132" s="153" t="s">
        <v>73</v>
      </c>
      <c r="H132" s="155" t="s">
        <v>73</v>
      </c>
      <c r="I132" s="155" t="s">
        <v>73</v>
      </c>
      <c r="J132" s="155" t="s">
        <v>73</v>
      </c>
    </row>
    <row r="133" spans="1:13" ht="83.25" customHeight="1" x14ac:dyDescent="0.25">
      <c r="A133" s="238" t="s">
        <v>335</v>
      </c>
      <c r="B133" s="238"/>
      <c r="C133" s="238"/>
      <c r="D133" s="238"/>
      <c r="E133" s="238"/>
      <c r="F133" s="238"/>
      <c r="G133" s="238"/>
      <c r="H133" s="238"/>
      <c r="I133" s="238"/>
      <c r="J133" s="51"/>
      <c r="K133" s="51"/>
      <c r="L133" s="51"/>
      <c r="M133" s="51"/>
    </row>
    <row r="134" spans="1:13" ht="35.65" customHeight="1" x14ac:dyDescent="0.25">
      <c r="A134" s="239" t="s">
        <v>333</v>
      </c>
      <c r="B134" s="239"/>
      <c r="C134" s="239"/>
      <c r="D134" s="239"/>
      <c r="E134" s="239"/>
      <c r="F134" s="239"/>
      <c r="G134" s="239"/>
      <c r="H134" s="239"/>
      <c r="I134" s="239"/>
    </row>
    <row r="135" spans="1:13" x14ac:dyDescent="0.25">
      <c r="A135" s="90" t="s">
        <v>74</v>
      </c>
      <c r="F135" s="18" t="s">
        <v>142</v>
      </c>
    </row>
    <row r="140" spans="1:13" x14ac:dyDescent="0.25">
      <c r="A140" s="18" t="s">
        <v>142</v>
      </c>
    </row>
  </sheetData>
  <sheetProtection algorithmName="SHA-512" hashValue="Rmkaxit3PTdAzENwXqa5N5CeK28ztJ+LOB6LDboiOMLYYsGJB973CVT9hct3gKcWePcjqqLRxStwzl1A1766fA==" saltValue="Iaqx2pCIbKLphkWo8/I43g==" spinCount="100000" sheet="1" insertRows="0"/>
  <autoFilter ref="A30:J30" xr:uid="{00000000-0009-0000-0000-000003000000}"/>
  <mergeCells count="8">
    <mergeCell ref="A133:I133"/>
    <mergeCell ref="A134:I134"/>
    <mergeCell ref="A5:D5"/>
    <mergeCell ref="A8:D8"/>
    <mergeCell ref="A9:D9"/>
    <mergeCell ref="A6:D6"/>
    <mergeCell ref="A7:D7"/>
    <mergeCell ref="A29:D29"/>
  </mergeCells>
  <dataValidations count="1">
    <dataValidation type="list" allowBlank="1" showInputMessage="1" showErrorMessage="1" sqref="H31:H131" xr:uid="{00000000-0002-0000-0300-000000000000}">
      <formula1>"Y,N,n.a."</formula1>
    </dataValidation>
  </dataValidations>
  <pageMargins left="0.7" right="0.7" top="0.75" bottom="0.75" header="0.3" footer="0.3"/>
  <pageSetup scale="80" pageOrder="overThenDown" orientation="landscape" horizontalDpi="4294967293" verticalDpi="4294967293" r:id="rId1"/>
  <headerFooter differentFirst="1">
    <oddHeader>&amp;L&amp;"Times New Roman,Regular"&amp;10Medicaid Section 1115 Substance Use Disorder Demonstration Monitoring Protocol Workbook – &amp;A</oddHeader>
    <oddFooter>&amp;R&amp;P of &amp;N</oddFooter>
  </headerFooter>
  <rowBreaks count="3" manualBreakCount="3">
    <brk id="65" max="9" man="1"/>
    <brk id="90" max="9" man="1"/>
    <brk id="11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1"/>
  <sheetViews>
    <sheetView zoomScale="80" zoomScaleNormal="80" workbookViewId="0">
      <selection activeCell="I14" sqref="A1:I14"/>
    </sheetView>
  </sheetViews>
  <sheetFormatPr defaultColWidth="9.140625" defaultRowHeight="15" x14ac:dyDescent="0.25"/>
  <cols>
    <col min="1" max="1" width="11.42578125" style="35" customWidth="1"/>
    <col min="2" max="2" width="14.42578125" style="35" customWidth="1"/>
    <col min="3" max="3" width="18.5703125" style="35" customWidth="1"/>
    <col min="4" max="6" width="20.42578125" style="35" customWidth="1"/>
    <col min="7" max="7" width="24.85546875" style="35" customWidth="1"/>
    <col min="8" max="8" width="10.5703125" style="35" customWidth="1"/>
    <col min="9" max="9" width="17" style="35" customWidth="1"/>
    <col min="10" max="10" width="10.140625" style="95" customWidth="1"/>
    <col min="13" max="13" width="22" customWidth="1"/>
    <col min="14" max="14" width="23.5703125" customWidth="1"/>
    <col min="15" max="15" width="25.140625" customWidth="1"/>
    <col min="16" max="16" width="8.5703125" customWidth="1"/>
    <col min="17" max="17" width="9.85546875" customWidth="1"/>
    <col min="18" max="19" width="9.42578125" customWidth="1"/>
    <col min="20" max="20" width="42.5703125" customWidth="1"/>
    <col min="21" max="22" width="14.5703125" customWidth="1"/>
  </cols>
  <sheetData>
    <row r="1" spans="1:30" ht="28.5" customHeight="1" x14ac:dyDescent="0.25">
      <c r="A1" s="34" t="s">
        <v>136</v>
      </c>
      <c r="B1" s="34" t="s">
        <v>137</v>
      </c>
      <c r="C1" s="34" t="s">
        <v>330</v>
      </c>
      <c r="D1" s="34" t="s">
        <v>138</v>
      </c>
      <c r="E1" s="34" t="s">
        <v>331</v>
      </c>
      <c r="F1" s="34" t="s">
        <v>138</v>
      </c>
      <c r="G1" s="35" t="s">
        <v>139</v>
      </c>
      <c r="H1" s="34" t="s">
        <v>140</v>
      </c>
      <c r="I1" s="34" t="s">
        <v>268</v>
      </c>
      <c r="J1" s="94" t="s">
        <v>655</v>
      </c>
      <c r="M1" s="244" t="s">
        <v>141</v>
      </c>
      <c r="N1" s="244"/>
      <c r="O1" s="32"/>
      <c r="P1" s="32" t="s">
        <v>142</v>
      </c>
      <c r="Q1" s="32"/>
      <c r="R1" s="32"/>
      <c r="S1" s="32"/>
      <c r="T1" s="87"/>
      <c r="U1" s="36" t="s">
        <v>143</v>
      </c>
      <c r="V1" s="36" t="s">
        <v>143</v>
      </c>
    </row>
    <row r="2" spans="1:30" ht="28.5" customHeight="1" x14ac:dyDescent="0.25">
      <c r="A2" s="35" t="s">
        <v>144</v>
      </c>
      <c r="B2" s="35" t="s">
        <v>145</v>
      </c>
      <c r="C2" s="37" t="str">
        <f>'SUD reporting schedule'!D31</f>
        <v>DY6Q1</v>
      </c>
      <c r="D2" s="37" t="str">
        <f>IF(C2="","",C2)</f>
        <v>DY6Q1</v>
      </c>
      <c r="E2" s="37" t="str">
        <f>'SUD reporting schedule'!E31</f>
        <v>DY6Q1</v>
      </c>
      <c r="F2" s="37" t="str">
        <f>IF(E2="","",E2)</f>
        <v>DY6Q1</v>
      </c>
      <c r="G2" s="37">
        <f>FLOOR(((YEAR('SUD reporting schedule'!B27)*12+MONTH('SUD reporting schedule'!B27))-(YEAR('SUD reporting schedule'!B16)*12+MONTH('SUD reporting schedule'!B16)))/3,1)+1</f>
        <v>20</v>
      </c>
      <c r="H2" s="37">
        <f>IF(COUNTA(D2)&lt;$G$2,COUNTA(D2),"")</f>
        <v>1</v>
      </c>
      <c r="I2" s="106">
        <f>IF('SUD reporting schedule'!B21="","",(RIGHT('SUD reporting schedule'!B21,4)+0))</f>
        <v>2023</v>
      </c>
      <c r="J2" s="101" t="str">
        <f>IF('SUD reporting schedule'!B15="","",LEFT('SUD reporting schedule'!B15,(FIND("Q",'SUD reporting schedule'!B15,1)-1)))</f>
        <v>DY6</v>
      </c>
      <c r="M2" s="87" t="s">
        <v>146</v>
      </c>
      <c r="N2" s="87" t="s">
        <v>147</v>
      </c>
      <c r="O2" s="87" t="s">
        <v>269</v>
      </c>
      <c r="P2" s="87"/>
      <c r="Q2" s="87"/>
      <c r="R2" s="87"/>
      <c r="S2" s="87"/>
      <c r="T2" s="87" t="s">
        <v>148</v>
      </c>
      <c r="U2" s="87" t="s">
        <v>149</v>
      </c>
      <c r="V2" s="87" t="s">
        <v>149</v>
      </c>
    </row>
    <row r="3" spans="1:30" ht="29.25" customHeight="1" x14ac:dyDescent="0.25">
      <c r="A3" s="38" t="s">
        <v>145</v>
      </c>
      <c r="B3" s="38" t="s">
        <v>150</v>
      </c>
      <c r="C3" s="37"/>
      <c r="D3" s="35" t="str">
        <f t="shared" ref="D3:D8" si="0">IF(D2="","",VLOOKUP(D2,$A$1:$B$401,2,FALSE))</f>
        <v>DY6Q2</v>
      </c>
      <c r="F3" s="35" t="str">
        <f t="shared" ref="F3:F18" si="1">IF(F2="","",VLOOKUP(F2,$A$1:$B$101,2,FALSE))</f>
        <v>DY6Q2</v>
      </c>
      <c r="H3" s="37">
        <f>IF(COUNTA($D$2:D3)&lt;=$G$2,COUNTA($D$2:D3),"")</f>
        <v>2</v>
      </c>
      <c r="I3" s="95">
        <f t="shared" ref="I3:I9" si="2">IF(I2="","",(I2+1))</f>
        <v>2024</v>
      </c>
      <c r="J3" s="93" t="str">
        <f>IF(J2="","",(RIGHT(J2,LEN(J2)-FIND("Y",J2))))</f>
        <v>6</v>
      </c>
      <c r="M3" s="87"/>
      <c r="N3" s="87"/>
      <c r="O3" s="87"/>
      <c r="P3" s="87"/>
      <c r="Q3" s="87"/>
      <c r="R3" s="87"/>
      <c r="S3" s="87"/>
      <c r="T3" s="36" t="s">
        <v>151</v>
      </c>
      <c r="U3" s="39">
        <f>IF('SUD reporting schedule'!B16="","",'SUD reporting schedule'!B16)</f>
        <v>44927</v>
      </c>
      <c r="V3" s="39"/>
    </row>
    <row r="4" spans="1:30" ht="29.25" customHeight="1" x14ac:dyDescent="0.25">
      <c r="A4" s="38" t="s">
        <v>150</v>
      </c>
      <c r="B4" s="38" t="s">
        <v>152</v>
      </c>
      <c r="C4" s="37"/>
      <c r="D4" s="35" t="str">
        <f t="shared" si="0"/>
        <v>DY6Q3</v>
      </c>
      <c r="F4" s="35" t="str">
        <f t="shared" si="1"/>
        <v>DY6Q3</v>
      </c>
      <c r="H4" s="37">
        <f>IF(COUNTA($D$2:D4)&lt;=$G$2,COUNTA($D$2:D4),"")</f>
        <v>3</v>
      </c>
      <c r="I4" s="95">
        <f t="shared" si="2"/>
        <v>2025</v>
      </c>
      <c r="J4" s="100">
        <f>IF(J3="",0,(J3*4-4))</f>
        <v>20</v>
      </c>
      <c r="K4" t="s">
        <v>142</v>
      </c>
      <c r="M4" s="87"/>
      <c r="N4" s="87"/>
      <c r="O4" s="87"/>
      <c r="P4" s="87"/>
      <c r="Q4" s="87"/>
      <c r="R4" s="87"/>
      <c r="S4" s="87"/>
      <c r="T4" s="36" t="s">
        <v>153</v>
      </c>
      <c r="U4" s="39">
        <f>IF(U3="","",EDATE(U3,3))</f>
        <v>45017</v>
      </c>
      <c r="V4" s="39"/>
    </row>
    <row r="5" spans="1:30" ht="15" customHeight="1" x14ac:dyDescent="0.25">
      <c r="A5" s="38" t="s">
        <v>152</v>
      </c>
      <c r="B5" s="38" t="s">
        <v>154</v>
      </c>
      <c r="D5" s="35" t="str">
        <f t="shared" si="0"/>
        <v>DY6Q4</v>
      </c>
      <c r="F5" s="35" t="str">
        <f t="shared" si="1"/>
        <v>DY6Q4</v>
      </c>
      <c r="H5" s="37">
        <f>IF(COUNTA($D$2:D5)&lt;=$G$2,COUNTA($D$2:D5),"")</f>
        <v>4</v>
      </c>
      <c r="I5" s="95">
        <f t="shared" si="2"/>
        <v>2026</v>
      </c>
      <c r="M5" s="87"/>
      <c r="N5" s="87"/>
      <c r="O5" s="87"/>
      <c r="P5" s="87" t="s">
        <v>155</v>
      </c>
      <c r="Q5" s="87" t="s">
        <v>270</v>
      </c>
      <c r="R5" s="87" t="s">
        <v>156</v>
      </c>
      <c r="S5" s="87" t="s">
        <v>157</v>
      </c>
      <c r="T5" s="33" t="s">
        <v>158</v>
      </c>
      <c r="U5" s="39">
        <f>IF('SUD reporting schedule'!B23="","",'SUD reporting schedule'!B23)</f>
        <v>45474</v>
      </c>
      <c r="V5" s="39"/>
    </row>
    <row r="6" spans="1:30" ht="15.75" customHeight="1" x14ac:dyDescent="0.25">
      <c r="A6" s="38" t="s">
        <v>154</v>
      </c>
      <c r="B6" s="38" t="s">
        <v>159</v>
      </c>
      <c r="D6" s="35" t="str">
        <f t="shared" si="0"/>
        <v>DY7Q1</v>
      </c>
      <c r="F6" s="35" t="str">
        <f t="shared" si="1"/>
        <v>DY7Q1</v>
      </c>
      <c r="H6" s="37">
        <f>IF(COUNTA($D$2:D6)&lt;=$G$2,COUNTA($D$2:D6),"")</f>
        <v>5</v>
      </c>
      <c r="I6" s="95">
        <f t="shared" si="2"/>
        <v>2027</v>
      </c>
      <c r="M6" s="87"/>
      <c r="N6" s="87"/>
      <c r="O6" s="87"/>
      <c r="P6" s="87"/>
      <c r="Q6" s="87"/>
      <c r="R6" s="87"/>
      <c r="S6" s="87"/>
      <c r="T6" s="33" t="s">
        <v>160</v>
      </c>
      <c r="U6" s="39">
        <f>IF(U3="","",EDATE(U3,9))</f>
        <v>45200</v>
      </c>
      <c r="V6" s="39"/>
    </row>
    <row r="7" spans="1:30" ht="30.75" customHeight="1" thickBot="1" x14ac:dyDescent="0.3">
      <c r="A7" s="38" t="s">
        <v>159</v>
      </c>
      <c r="B7" s="38" t="s">
        <v>161</v>
      </c>
      <c r="D7" s="35" t="str">
        <f t="shared" si="0"/>
        <v>DY7Q2</v>
      </c>
      <c r="F7" s="35" t="str">
        <f t="shared" si="1"/>
        <v>DY7Q2</v>
      </c>
      <c r="H7" s="37">
        <f>IF(COUNTA($D$2:D7)&lt;=$G$2,COUNTA($D$2:D7),"")</f>
        <v>6</v>
      </c>
      <c r="I7" s="95">
        <f t="shared" si="2"/>
        <v>2028</v>
      </c>
      <c r="M7" s="245">
        <f>'SUD reporting schedule'!B16</f>
        <v>44927</v>
      </c>
      <c r="N7" s="245">
        <f>'SUD reporting schedule'!B31</f>
        <v>45016</v>
      </c>
      <c r="O7" s="245">
        <f>'SUD reporting schedule'!C31</f>
        <v>45076</v>
      </c>
      <c r="P7" s="248">
        <f>COUNT($M$7:M12)</f>
        <v>1</v>
      </c>
      <c r="Q7" s="248"/>
      <c r="R7" s="248" t="str">
        <f>IF($U$5=M7,1,"")</f>
        <v/>
      </c>
      <c r="S7" s="248">
        <f>IF(P7&lt;=$G$2,1,0)</f>
        <v>1</v>
      </c>
      <c r="T7" s="40" t="s">
        <v>162</v>
      </c>
      <c r="U7" s="41" t="str">
        <f>(IF(U$3='SUD reporting logic (NO EDIT)'!$M$7,'SUD reporting schedule'!B$15,""))</f>
        <v>DY6Q1</v>
      </c>
      <c r="V7" s="41" t="str">
        <f>IF($S$7=1,U7,"")</f>
        <v>DY6Q1</v>
      </c>
    </row>
    <row r="8" spans="1:30" ht="16.5" customHeight="1" thickBot="1" x14ac:dyDescent="0.3">
      <c r="A8" s="38" t="s">
        <v>161</v>
      </c>
      <c r="B8" s="38" t="s">
        <v>163</v>
      </c>
      <c r="D8" s="35" t="str">
        <f t="shared" si="0"/>
        <v>DY7Q3</v>
      </c>
      <c r="F8" s="35" t="str">
        <f t="shared" si="1"/>
        <v>DY7Q3</v>
      </c>
      <c r="H8" s="37">
        <f>IF(COUNTA($D$2:D8)&lt;=$G$2,COUNTA($D$2:D8),"")</f>
        <v>7</v>
      </c>
      <c r="I8" s="95">
        <f t="shared" si="2"/>
        <v>2029</v>
      </c>
      <c r="M8" s="246"/>
      <c r="N8" s="246"/>
      <c r="O8" s="246"/>
      <c r="P8" s="249"/>
      <c r="Q8" s="249"/>
      <c r="R8" s="249"/>
      <c r="S8" s="249"/>
      <c r="T8" s="42" t="s">
        <v>72</v>
      </c>
      <c r="U8" s="41" t="str">
        <f>IF(U$3='SUD reporting logic (NO EDIT)'!$M$7,'SUD reporting schedule'!B$15,"")</f>
        <v>DY6Q1</v>
      </c>
      <c r="V8" s="41" t="str">
        <f>IF($S$7=1,U8,"")</f>
        <v>DY6Q1</v>
      </c>
    </row>
    <row r="9" spans="1:30" ht="15.75" thickBot="1" x14ac:dyDescent="0.3">
      <c r="A9" s="38" t="s">
        <v>163</v>
      </c>
      <c r="B9" s="38" t="s">
        <v>164</v>
      </c>
      <c r="D9" s="35" t="str">
        <f t="shared" ref="D9:D72" si="3">IF(D8="","",VLOOKUP(D8,$A$1:$B$401,2,FALSE))</f>
        <v>DY7Q4</v>
      </c>
      <c r="F9" s="35" t="str">
        <f t="shared" si="1"/>
        <v>DY7Q4</v>
      </c>
      <c r="H9" s="37">
        <f>IF(COUNTA($D$2:D9)&lt;=$G$2,COUNTA($D$2:D9),"")</f>
        <v>8</v>
      </c>
      <c r="I9" s="95">
        <f t="shared" si="2"/>
        <v>2030</v>
      </c>
      <c r="M9" s="246"/>
      <c r="N9" s="246"/>
      <c r="O9" s="246"/>
      <c r="P9" s="249"/>
      <c r="Q9" s="249"/>
      <c r="R9" s="249"/>
      <c r="S9" s="249"/>
      <c r="T9" s="42" t="s">
        <v>165</v>
      </c>
      <c r="U9" s="41" t="str">
        <f>IF(U$4='SUD reporting logic (NO EDIT)'!$M$7,'SUD reporting schedule'!B$15,"")</f>
        <v/>
      </c>
      <c r="V9" s="41" t="str">
        <f>IF($S$7=1,U9,"")</f>
        <v/>
      </c>
    </row>
    <row r="10" spans="1:30" ht="15.75" thickBot="1" x14ac:dyDescent="0.3">
      <c r="A10" s="38" t="s">
        <v>164</v>
      </c>
      <c r="B10" s="38" t="s">
        <v>166</v>
      </c>
      <c r="D10" s="35" t="str">
        <f t="shared" si="3"/>
        <v>DY8Q1</v>
      </c>
      <c r="F10" s="35" t="str">
        <f t="shared" si="1"/>
        <v>DY8Q1</v>
      </c>
      <c r="H10" s="37">
        <f>IF(COUNTA($D$2:D10)&lt;=$G$2,COUNTA($D$2:D10),"")</f>
        <v>9</v>
      </c>
      <c r="M10" s="246"/>
      <c r="N10" s="246"/>
      <c r="O10" s="246"/>
      <c r="P10" s="249"/>
      <c r="Q10" s="249"/>
      <c r="R10" s="249"/>
      <c r="S10" s="249"/>
      <c r="T10" s="42"/>
      <c r="U10" s="41"/>
      <c r="V10" s="41"/>
    </row>
    <row r="11" spans="1:30" ht="30.75" thickBot="1" x14ac:dyDescent="0.3">
      <c r="A11" s="38" t="s">
        <v>166</v>
      </c>
      <c r="B11" s="38" t="s">
        <v>167</v>
      </c>
      <c r="D11" s="35" t="str">
        <f t="shared" si="3"/>
        <v>DY8Q2</v>
      </c>
      <c r="F11" s="35" t="str">
        <f t="shared" si="1"/>
        <v>DY8Q2</v>
      </c>
      <c r="H11" s="37">
        <f>IF(COUNTA($D$2:D11)&lt;=$G$2,COUNTA($D$2:D11),"")</f>
        <v>10</v>
      </c>
      <c r="M11" s="246"/>
      <c r="N11" s="246"/>
      <c r="O11" s="246"/>
      <c r="P11" s="249"/>
      <c r="Q11" s="249"/>
      <c r="R11" s="249"/>
      <c r="S11" s="249"/>
      <c r="T11" s="42" t="s">
        <v>168</v>
      </c>
      <c r="U11" s="41" t="str">
        <f>IF(R7="","",IF(MOD(R7,4)=0, "CY" &amp; (I2-1+R7/4), ""))</f>
        <v/>
      </c>
      <c r="V11" s="41" t="str">
        <f>IF($S$7=1,U11,"")</f>
        <v/>
      </c>
    </row>
    <row r="12" spans="1:30" ht="15.75" thickBot="1" x14ac:dyDescent="0.3">
      <c r="A12" s="38" t="s">
        <v>167</v>
      </c>
      <c r="B12" s="38" t="s">
        <v>169</v>
      </c>
      <c r="D12" s="35" t="str">
        <f t="shared" si="3"/>
        <v>DY8Q3</v>
      </c>
      <c r="F12" s="35" t="str">
        <f t="shared" si="1"/>
        <v>DY8Q3</v>
      </c>
      <c r="H12" s="37">
        <f>IF(COUNTA($D$2:D12)&lt;=$G$2,COUNTA($D$2:D12),"")</f>
        <v>11</v>
      </c>
      <c r="M12" s="247"/>
      <c r="N12" s="247"/>
      <c r="O12" s="247"/>
      <c r="P12" s="250"/>
      <c r="Q12" s="250"/>
      <c r="R12" s="250"/>
      <c r="S12" s="250"/>
      <c r="T12" s="43" t="s">
        <v>170</v>
      </c>
      <c r="U12" s="41"/>
      <c r="V12" s="41"/>
    </row>
    <row r="13" spans="1:30" ht="15.75" thickBot="1" x14ac:dyDescent="0.3">
      <c r="A13" s="38" t="s">
        <v>169</v>
      </c>
      <c r="B13" s="38" t="s">
        <v>171</v>
      </c>
      <c r="D13" s="35" t="str">
        <f t="shared" si="3"/>
        <v>DY8Q4</v>
      </c>
      <c r="F13" s="35" t="str">
        <f t="shared" si="1"/>
        <v>DY8Q4</v>
      </c>
      <c r="H13" s="37">
        <f>IF(COUNTA($D$2:D13)&lt;=$G$2,COUNTA($D$2:D13),"")</f>
        <v>12</v>
      </c>
      <c r="L13" s="98"/>
      <c r="M13" s="245">
        <f>EDATE(M7,3)</f>
        <v>45017</v>
      </c>
      <c r="N13" s="245">
        <f>IF(N7="","",(EDATE(N7,3)))</f>
        <v>45107</v>
      </c>
      <c r="O13" s="245">
        <f>IF(O7="","",(EDATE(O7,3)))</f>
        <v>45168</v>
      </c>
      <c r="P13" s="248">
        <f>COUNT($M$7:M18)</f>
        <v>2</v>
      </c>
      <c r="Q13" s="248">
        <f>P7+$J$4</f>
        <v>21</v>
      </c>
      <c r="R13" s="248" t="str">
        <f>IF(R7="",IF($U$5=M13,1,""),R7+1)</f>
        <v/>
      </c>
      <c r="S13" s="248">
        <f>IF(P13&lt;=$G$2,1,0)</f>
        <v>1</v>
      </c>
      <c r="T13" s="40" t="s">
        <v>162</v>
      </c>
      <c r="U13" s="41" t="str">
        <f>IF(U7="",IF(U$3='SUD reporting logic (NO EDIT)'!$M$13,'SUD reporting schedule'!B$15,""),VLOOKUP(U7,$A$1:$B$101,2,FALSE))</f>
        <v>DY6Q2</v>
      </c>
      <c r="V13" s="41" t="str">
        <f>IF($S$13=1,U13,"")</f>
        <v>DY6Q2</v>
      </c>
    </row>
    <row r="14" spans="1:30" ht="15.75" thickBot="1" x14ac:dyDescent="0.3">
      <c r="A14" s="38" t="s">
        <v>171</v>
      </c>
      <c r="B14" s="38" t="s">
        <v>172</v>
      </c>
      <c r="D14" s="35" t="str">
        <f t="shared" si="3"/>
        <v>DY9Q1</v>
      </c>
      <c r="F14" s="35" t="str">
        <f t="shared" si="1"/>
        <v>DY9Q1</v>
      </c>
      <c r="H14" s="37">
        <f>IF(COUNTA($D$2:D14)&lt;=$G$2,COUNTA($D$2:D14),"")</f>
        <v>13</v>
      </c>
      <c r="K14" t="s">
        <v>142</v>
      </c>
      <c r="M14" s="246"/>
      <c r="N14" s="246"/>
      <c r="O14" s="246"/>
      <c r="P14" s="249"/>
      <c r="Q14" s="249"/>
      <c r="R14" s="249"/>
      <c r="S14" s="249"/>
      <c r="T14" s="42" t="s">
        <v>72</v>
      </c>
      <c r="U14" s="41" t="str">
        <f>IF(U8="",IF(U$3='SUD reporting logic (NO EDIT)'!$M$13,'SUD reporting schedule'!B$15,""),VLOOKUP(U8,$A$1:$B$101,2,FALSE))</f>
        <v>DY6Q2</v>
      </c>
      <c r="V14" s="41" t="str">
        <f>IF($S$13=1,U14,"")</f>
        <v>DY6Q2</v>
      </c>
    </row>
    <row r="15" spans="1:30" ht="15.75" thickBot="1" x14ac:dyDescent="0.3">
      <c r="A15" s="38" t="s">
        <v>172</v>
      </c>
      <c r="B15" s="38" t="s">
        <v>173</v>
      </c>
      <c r="D15" s="35" t="str">
        <f t="shared" si="3"/>
        <v>DY9Q2</v>
      </c>
      <c r="F15" s="35" t="str">
        <f t="shared" si="1"/>
        <v>DY9Q2</v>
      </c>
      <c r="H15" s="37">
        <f>IF(COUNTA($D$2:D15)&lt;=$G$2,COUNTA($D$2:D15),"")</f>
        <v>14</v>
      </c>
      <c r="M15" s="246"/>
      <c r="N15" s="246"/>
      <c r="O15" s="246"/>
      <c r="P15" s="249"/>
      <c r="Q15" s="249"/>
      <c r="R15" s="249"/>
      <c r="S15" s="249"/>
      <c r="T15" s="42" t="s">
        <v>165</v>
      </c>
      <c r="U15" s="41" t="str">
        <f>IF(U9="",IF(U$4='SUD reporting logic (NO EDIT)'!$M$13,'SUD reporting schedule'!B$15,""),VLOOKUP(U9,$A$1:$B$101,2,FALSE))</f>
        <v>DY6Q1</v>
      </c>
      <c r="V15" s="41" t="str">
        <f>IF($S$13=1,U15,"")</f>
        <v>DY6Q1</v>
      </c>
    </row>
    <row r="16" spans="1:30" ht="15.75" thickBot="1" x14ac:dyDescent="0.3">
      <c r="A16" s="38" t="s">
        <v>173</v>
      </c>
      <c r="B16" s="38" t="s">
        <v>174</v>
      </c>
      <c r="D16" s="35" t="str">
        <f t="shared" si="3"/>
        <v>DY9Q3</v>
      </c>
      <c r="F16" s="35" t="str">
        <f t="shared" si="1"/>
        <v>DY9Q3</v>
      </c>
      <c r="H16" s="37">
        <f>IF(COUNTA($D$2:D16)&lt;=$G$2,COUNTA($D$2:D16),"")</f>
        <v>15</v>
      </c>
      <c r="M16" s="246"/>
      <c r="N16" s="246"/>
      <c r="O16" s="246"/>
      <c r="P16" s="249"/>
      <c r="Q16" s="249"/>
      <c r="R16" s="249"/>
      <c r="S16" s="249"/>
      <c r="T16" s="42"/>
      <c r="U16" s="41"/>
      <c r="V16" s="41"/>
      <c r="AD16" t="s">
        <v>142</v>
      </c>
    </row>
    <row r="17" spans="1:25" ht="30.75" thickBot="1" x14ac:dyDescent="0.3">
      <c r="A17" s="38" t="s">
        <v>174</v>
      </c>
      <c r="B17" s="38" t="s">
        <v>175</v>
      </c>
      <c r="D17" s="35" t="str">
        <f t="shared" si="3"/>
        <v>DY9Q4</v>
      </c>
      <c r="F17" s="35" t="str">
        <f t="shared" si="1"/>
        <v>DY9Q4</v>
      </c>
      <c r="H17" s="37">
        <f>IF(COUNTA($D$2:D17)&lt;=$G$2,COUNTA($D$2:D17),"")</f>
        <v>16</v>
      </c>
      <c r="M17" s="246"/>
      <c r="N17" s="246"/>
      <c r="O17" s="246"/>
      <c r="P17" s="249"/>
      <c r="Q17" s="249"/>
      <c r="R17" s="249"/>
      <c r="S17" s="249"/>
      <c r="T17" s="42" t="s">
        <v>168</v>
      </c>
      <c r="U17" s="41" t="str">
        <f>IF(R13="","",IF(MOD(R13,4)=0, "CY" &amp; (I2-1+R13/4), ""))</f>
        <v/>
      </c>
      <c r="V17" s="41" t="str">
        <f>IF($S$13=1,U17,"")</f>
        <v/>
      </c>
    </row>
    <row r="18" spans="1:25" ht="22.7" customHeight="1" thickBot="1" x14ac:dyDescent="0.3">
      <c r="A18" s="38" t="s">
        <v>175</v>
      </c>
      <c r="B18" s="38" t="s">
        <v>176</v>
      </c>
      <c r="D18" s="35" t="str">
        <f t="shared" si="3"/>
        <v>DY10Q1</v>
      </c>
      <c r="F18" s="35" t="str">
        <f t="shared" si="1"/>
        <v>DY10Q1</v>
      </c>
      <c r="H18" s="37">
        <f>IF(COUNTA($D$2:D18)&lt;=$G$2,COUNTA($D$2:D18),"")</f>
        <v>17</v>
      </c>
      <c r="I18" s="37"/>
      <c r="J18" s="96"/>
      <c r="M18" s="247"/>
      <c r="N18" s="247"/>
      <c r="O18" s="247"/>
      <c r="P18" s="250"/>
      <c r="Q18" s="250"/>
      <c r="R18" s="250"/>
      <c r="S18" s="250"/>
      <c r="T18" s="43" t="s">
        <v>170</v>
      </c>
      <c r="U18" s="41" t="str">
        <f>IF(MOD(Q13,4)=0, "DY" &amp; Q13/4, "")</f>
        <v/>
      </c>
      <c r="V18" s="41" t="str">
        <f>IF($S$13=1,U18,"")</f>
        <v/>
      </c>
    </row>
    <row r="19" spans="1:25" ht="30.75" customHeight="1" thickBot="1" x14ac:dyDescent="0.3">
      <c r="A19" s="38" t="s">
        <v>176</v>
      </c>
      <c r="B19" s="38" t="s">
        <v>177</v>
      </c>
      <c r="D19" s="35" t="str">
        <f t="shared" si="3"/>
        <v>DY10Q2</v>
      </c>
      <c r="F19" s="35" t="str">
        <f t="shared" ref="F19:F34" si="4">IF(F18="","",VLOOKUP(F18,$A$1:$B$101,2,FALSE))</f>
        <v>DY10Q2</v>
      </c>
      <c r="H19" s="37">
        <f>IF(COUNTA($D$2:D19)&lt;=$G$2,COUNTA($D$2:D19),"")</f>
        <v>18</v>
      </c>
      <c r="I19" s="37"/>
      <c r="J19" s="96"/>
      <c r="K19" t="s">
        <v>142</v>
      </c>
      <c r="M19" s="245">
        <f>EDATE(M13,3)</f>
        <v>45108</v>
      </c>
      <c r="N19" s="245">
        <f>IF(N13="","",(EDATE(N13,3)))</f>
        <v>45199</v>
      </c>
      <c r="O19" s="245">
        <f>IF(O13="","",(EDATE(O13,3)))</f>
        <v>45260</v>
      </c>
      <c r="P19" s="248">
        <f>COUNT($M$7:M24)</f>
        <v>3</v>
      </c>
      <c r="Q19" s="248">
        <f>P13+$J$4</f>
        <v>22</v>
      </c>
      <c r="R19" s="248" t="str">
        <f>IF(R13="",IF($U$5=M19,4,""),R13+1)</f>
        <v/>
      </c>
      <c r="S19" s="248">
        <f>IF(P19&lt;=$G$2,1,0)</f>
        <v>1</v>
      </c>
      <c r="T19" s="40" t="s">
        <v>162</v>
      </c>
      <c r="U19" s="41" t="str">
        <f>IF(U13="",IF(U$3='SUD reporting logic (NO EDIT)'!$M$19,'SUD reporting schedule'!B$15,""),VLOOKUP(U13,$A$1:$B$101,2,FALSE))</f>
        <v>DY6Q3</v>
      </c>
      <c r="V19" s="41" t="str">
        <f>IF($S$19=1,U19,"")</f>
        <v>DY6Q3</v>
      </c>
      <c r="Y19" t="s">
        <v>142</v>
      </c>
    </row>
    <row r="20" spans="1:25" ht="22.7" customHeight="1" thickBot="1" x14ac:dyDescent="0.3">
      <c r="A20" s="38" t="s">
        <v>177</v>
      </c>
      <c r="B20" s="38" t="s">
        <v>178</v>
      </c>
      <c r="D20" s="35" t="str">
        <f t="shared" si="3"/>
        <v>DY10Q3</v>
      </c>
      <c r="F20" s="35" t="str">
        <f t="shared" si="4"/>
        <v>DY10Q3</v>
      </c>
      <c r="H20" s="37">
        <f>IF(COUNTA($D$2:D20)&lt;=$G$2,COUNTA($D$2:D20),"")</f>
        <v>19</v>
      </c>
      <c r="I20" s="37"/>
      <c r="J20" s="96"/>
      <c r="M20" s="246"/>
      <c r="N20" s="246"/>
      <c r="O20" s="246"/>
      <c r="P20" s="249"/>
      <c r="Q20" s="249"/>
      <c r="R20" s="249"/>
      <c r="S20" s="249"/>
      <c r="T20" s="42" t="s">
        <v>72</v>
      </c>
      <c r="U20" s="41" t="str">
        <f>IF(U14="",IF(U$3='SUD reporting logic (NO EDIT)'!$M$19,'SUD reporting schedule'!B$15,""),VLOOKUP(U14,$A$1:$B$101,2,FALSE))</f>
        <v>DY6Q3</v>
      </c>
      <c r="V20" s="41" t="str">
        <f>IF($S$19=1,U20,"")</f>
        <v>DY6Q3</v>
      </c>
    </row>
    <row r="21" spans="1:25" ht="22.7" customHeight="1" thickBot="1" x14ac:dyDescent="0.3">
      <c r="A21" s="38" t="s">
        <v>178</v>
      </c>
      <c r="B21" s="38" t="s">
        <v>179</v>
      </c>
      <c r="D21" s="35" t="str">
        <f t="shared" si="3"/>
        <v>DY10Q4</v>
      </c>
      <c r="F21" s="35" t="str">
        <f t="shared" si="4"/>
        <v>DY10Q4</v>
      </c>
      <c r="H21" s="37">
        <f>IF(COUNTA($D$2:D21)&lt;=$G$2,COUNTA($D$2:D21),"")</f>
        <v>20</v>
      </c>
      <c r="I21" s="37"/>
      <c r="J21" s="96"/>
      <c r="M21" s="246"/>
      <c r="N21" s="246"/>
      <c r="O21" s="246"/>
      <c r="P21" s="249"/>
      <c r="Q21" s="249"/>
      <c r="R21" s="249"/>
      <c r="S21" s="249"/>
      <c r="T21" s="42" t="s">
        <v>165</v>
      </c>
      <c r="U21" s="41" t="str">
        <f>IF(U15="",IF(U$4='SUD reporting logic (NO EDIT)'!$M$19,'SUD reporting schedule'!B$15,""),VLOOKUP(U15,$A$1:$B$101,2,FALSE))</f>
        <v>DY6Q2</v>
      </c>
      <c r="V21" s="41" t="str">
        <f>IF($S$19=1,U21,"")</f>
        <v>DY6Q2</v>
      </c>
    </row>
    <row r="22" spans="1:25" ht="22.7" customHeight="1" thickBot="1" x14ac:dyDescent="0.3">
      <c r="A22" s="38" t="s">
        <v>179</v>
      </c>
      <c r="B22" s="38" t="s">
        <v>180</v>
      </c>
      <c r="D22" s="35" t="str">
        <f t="shared" si="3"/>
        <v>DY11Q1</v>
      </c>
      <c r="F22" s="35" t="str">
        <f t="shared" si="4"/>
        <v>DY11Q1</v>
      </c>
      <c r="H22" s="37" t="str">
        <f>IF(COUNTA($D$2:D22)&lt;=$G$2,COUNTA($D$2:D22),"")</f>
        <v/>
      </c>
      <c r="I22" s="37"/>
      <c r="J22" s="96"/>
      <c r="M22" s="246"/>
      <c r="N22" s="246"/>
      <c r="O22" s="246"/>
      <c r="P22" s="249"/>
      <c r="Q22" s="249"/>
      <c r="R22" s="249"/>
      <c r="S22" s="249"/>
      <c r="T22" s="42"/>
      <c r="U22" s="41"/>
      <c r="V22" s="41"/>
    </row>
    <row r="23" spans="1:25" ht="30.75" customHeight="1" thickBot="1" x14ac:dyDescent="0.3">
      <c r="A23" s="38" t="s">
        <v>180</v>
      </c>
      <c r="B23" s="38" t="s">
        <v>181</v>
      </c>
      <c r="D23" s="35" t="str">
        <f t="shared" si="3"/>
        <v>DY11Q2</v>
      </c>
      <c r="F23" s="35" t="str">
        <f t="shared" si="4"/>
        <v>DY11Q2</v>
      </c>
      <c r="H23" s="37" t="str">
        <f>IF(COUNTA($D$2:D23)&lt;=$G$2,COUNTA($D$2:D23),"")</f>
        <v/>
      </c>
      <c r="I23" s="37"/>
      <c r="J23" s="96"/>
      <c r="M23" s="246"/>
      <c r="N23" s="246"/>
      <c r="O23" s="246"/>
      <c r="P23" s="249"/>
      <c r="Q23" s="249"/>
      <c r="R23" s="249"/>
      <c r="S23" s="249"/>
      <c r="T23" s="42" t="s">
        <v>168</v>
      </c>
      <c r="U23" s="41" t="str">
        <f>IF(R19="","",IF(MOD(R19,4)=0, "CY" &amp; (I2-1+R19/4), ""))</f>
        <v/>
      </c>
      <c r="V23" s="41" t="str">
        <f>IF($S$19=1,U23,"")</f>
        <v/>
      </c>
    </row>
    <row r="24" spans="1:25" ht="22.7" customHeight="1" thickBot="1" x14ac:dyDescent="0.3">
      <c r="A24" s="38" t="s">
        <v>181</v>
      </c>
      <c r="B24" s="38" t="s">
        <v>182</v>
      </c>
      <c r="D24" s="35" t="str">
        <f t="shared" si="3"/>
        <v>DY11Q3</v>
      </c>
      <c r="F24" s="35" t="str">
        <f t="shared" si="4"/>
        <v>DY11Q3</v>
      </c>
      <c r="H24" s="37" t="str">
        <f>IF(COUNTA($D$2:D24)&lt;=$G$2,COUNTA($D$2:D24),"")</f>
        <v/>
      </c>
      <c r="I24" s="37"/>
      <c r="J24" s="96"/>
      <c r="M24" s="247"/>
      <c r="N24" s="247"/>
      <c r="O24" s="247"/>
      <c r="P24" s="250"/>
      <c r="Q24" s="250"/>
      <c r="R24" s="250"/>
      <c r="S24" s="250"/>
      <c r="T24" s="43" t="s">
        <v>170</v>
      </c>
      <c r="U24" s="41" t="str">
        <f>IF(MOD(Q19,4)=0, "DY" &amp; Q19/4, "")</f>
        <v/>
      </c>
      <c r="V24" s="41" t="str">
        <f>IF($S$19=1,U24,"")</f>
        <v/>
      </c>
    </row>
    <row r="25" spans="1:25" ht="22.7" customHeight="1" thickBot="1" x14ac:dyDescent="0.3">
      <c r="A25" s="38" t="s">
        <v>182</v>
      </c>
      <c r="B25" s="38" t="s">
        <v>183</v>
      </c>
      <c r="D25" s="35" t="str">
        <f t="shared" si="3"/>
        <v>DY11Q4</v>
      </c>
      <c r="F25" s="35" t="str">
        <f t="shared" si="4"/>
        <v>DY11Q4</v>
      </c>
      <c r="H25" s="37" t="str">
        <f>IF(COUNTA($D$2:D25)&lt;=$G$2,COUNTA($D$2:D25),"")</f>
        <v/>
      </c>
      <c r="I25" s="37"/>
      <c r="J25" s="96"/>
      <c r="M25" s="245">
        <f>EDATE(M19,3)</f>
        <v>45200</v>
      </c>
      <c r="N25" s="245">
        <f>IF(N19="","",(EDATE(N19,3)))</f>
        <v>45290</v>
      </c>
      <c r="O25" s="245">
        <f>IF(O19="","",(EDATE(O19,3)))</f>
        <v>45351</v>
      </c>
      <c r="P25" s="248">
        <f>COUNT($M$7:M30)</f>
        <v>4</v>
      </c>
      <c r="Q25" s="248">
        <f>P19+$J$4</f>
        <v>23</v>
      </c>
      <c r="R25" s="248" t="str">
        <f>IF(R19="",IF($U$5=M25,4,""),R19+1)</f>
        <v/>
      </c>
      <c r="S25" s="248">
        <f>IF(P25&lt;=$G$2,1,0)</f>
        <v>1</v>
      </c>
      <c r="T25" s="40" t="s">
        <v>162</v>
      </c>
      <c r="U25" s="41" t="str">
        <f>IF(U19="",IF(U$3='SUD reporting logic (NO EDIT)'!$M$25,'SUD reporting schedule'!B$15,""),VLOOKUP(U19,$A$1:$B$101,2,FALSE))</f>
        <v>DY6Q4</v>
      </c>
      <c r="V25" s="41" t="str">
        <f>IF($S$25=1,U25,"")</f>
        <v>DY6Q4</v>
      </c>
    </row>
    <row r="26" spans="1:25" ht="22.7" customHeight="1" thickBot="1" x14ac:dyDescent="0.3">
      <c r="A26" s="38" t="s">
        <v>183</v>
      </c>
      <c r="B26" s="38" t="s">
        <v>184</v>
      </c>
      <c r="D26" s="35" t="str">
        <f t="shared" si="3"/>
        <v>DY12Q1</v>
      </c>
      <c r="F26" s="35" t="str">
        <f t="shared" si="4"/>
        <v>DY12Q1</v>
      </c>
      <c r="H26" s="37" t="str">
        <f>IF(COUNTA($D$2:D26)&lt;=$G$2,COUNTA($D$2:D26),"")</f>
        <v/>
      </c>
      <c r="I26" s="37"/>
      <c r="J26" s="96"/>
      <c r="M26" s="246"/>
      <c r="N26" s="246"/>
      <c r="O26" s="246"/>
      <c r="P26" s="249"/>
      <c r="Q26" s="249"/>
      <c r="R26" s="249"/>
      <c r="S26" s="249"/>
      <c r="T26" s="42" t="s">
        <v>72</v>
      </c>
      <c r="U26" s="41" t="str">
        <f>IF(U20="",IF(U$3='SUD reporting logic (NO EDIT)'!$M$25,'SUD reporting schedule'!B$15,""),VLOOKUP(U20,$A$1:$B$101,2,FALSE))</f>
        <v>DY6Q4</v>
      </c>
      <c r="V26" s="41" t="str">
        <f>IF($S$25=1,U26,"")</f>
        <v>DY6Q4</v>
      </c>
    </row>
    <row r="27" spans="1:25" ht="22.7" customHeight="1" thickBot="1" x14ac:dyDescent="0.3">
      <c r="A27" s="38" t="s">
        <v>184</v>
      </c>
      <c r="B27" s="38" t="s">
        <v>185</v>
      </c>
      <c r="D27" s="35" t="str">
        <f t="shared" si="3"/>
        <v>DY12Q2</v>
      </c>
      <c r="F27" s="35" t="str">
        <f t="shared" si="4"/>
        <v>DY12Q2</v>
      </c>
      <c r="H27" s="37" t="str">
        <f>IF(COUNTA($D$2:D27)&lt;=$G$2,COUNTA($D$2:D27),"")</f>
        <v/>
      </c>
      <c r="I27" s="37"/>
      <c r="J27" s="96"/>
      <c r="M27" s="246"/>
      <c r="N27" s="246"/>
      <c r="O27" s="246"/>
      <c r="P27" s="249"/>
      <c r="Q27" s="249"/>
      <c r="R27" s="249"/>
      <c r="S27" s="249"/>
      <c r="T27" s="42" t="s">
        <v>165</v>
      </c>
      <c r="U27" s="41" t="str">
        <f>IF(U21="",IF(U$4='SUD reporting logic (NO EDIT)'!$M$25,'SUD reporting schedule'!B$15,""),VLOOKUP(U21,$A$1:$B$101,2,FALSE))</f>
        <v>DY6Q3</v>
      </c>
      <c r="V27" s="41" t="str">
        <f>IF($S$25=1,U27,"")</f>
        <v>DY6Q3</v>
      </c>
    </row>
    <row r="28" spans="1:25" ht="22.7" customHeight="1" thickBot="1" x14ac:dyDescent="0.3">
      <c r="A28" s="38" t="s">
        <v>185</v>
      </c>
      <c r="B28" s="38" t="s">
        <v>186</v>
      </c>
      <c r="D28" s="35" t="str">
        <f t="shared" si="3"/>
        <v>DY12Q3</v>
      </c>
      <c r="F28" s="35" t="str">
        <f t="shared" si="4"/>
        <v>DY12Q3</v>
      </c>
      <c r="H28" s="37" t="str">
        <f>IF(COUNTA($D$2:D28)&lt;=$G$2,COUNTA($D$2:D28),"")</f>
        <v/>
      </c>
      <c r="I28" s="37"/>
      <c r="J28" s="96"/>
      <c r="M28" s="246"/>
      <c r="N28" s="246"/>
      <c r="O28" s="246"/>
      <c r="P28" s="249"/>
      <c r="Q28" s="249"/>
      <c r="R28" s="249"/>
      <c r="S28" s="249"/>
      <c r="T28" s="42"/>
      <c r="U28" s="41"/>
      <c r="V28" s="41"/>
    </row>
    <row r="29" spans="1:25" ht="22.7" customHeight="1" thickBot="1" x14ac:dyDescent="0.3">
      <c r="A29" s="38" t="s">
        <v>186</v>
      </c>
      <c r="B29" s="38" t="s">
        <v>187</v>
      </c>
      <c r="D29" s="35" t="str">
        <f t="shared" si="3"/>
        <v>DY12Q4</v>
      </c>
      <c r="F29" s="35" t="str">
        <f t="shared" si="4"/>
        <v>DY12Q4</v>
      </c>
      <c r="H29" s="37" t="str">
        <f>IF(COUNTA($D$2:D29)&lt;=$G$2,COUNTA($D$2:D29),"")</f>
        <v/>
      </c>
      <c r="I29" s="37"/>
      <c r="J29" s="96"/>
      <c r="M29" s="246"/>
      <c r="N29" s="246"/>
      <c r="O29" s="246"/>
      <c r="P29" s="249"/>
      <c r="Q29" s="249"/>
      <c r="R29" s="249"/>
      <c r="S29" s="249"/>
      <c r="T29" s="42" t="s">
        <v>168</v>
      </c>
      <c r="U29" s="41" t="str">
        <f>IF(R25="","",IF(MOD(R25,4)=0, "CY" &amp; (I2-1+R25/4), ""))</f>
        <v/>
      </c>
      <c r="V29" s="41" t="str">
        <f>IF($S$25=1,U29,"")</f>
        <v/>
      </c>
    </row>
    <row r="30" spans="1:25" ht="22.7" customHeight="1" thickBot="1" x14ac:dyDescent="0.3">
      <c r="A30" s="38" t="s">
        <v>187</v>
      </c>
      <c r="B30" s="38" t="s">
        <v>188</v>
      </c>
      <c r="D30" s="35" t="str">
        <f t="shared" si="3"/>
        <v>DY13Q1</v>
      </c>
      <c r="F30" s="35" t="str">
        <f t="shared" si="4"/>
        <v>DY13Q1</v>
      </c>
      <c r="H30" s="37" t="str">
        <f>IF(COUNTA($D$2:D30)&lt;=$G$2,COUNTA($D$2:D30),"")</f>
        <v/>
      </c>
      <c r="I30" s="37"/>
      <c r="J30" s="96"/>
      <c r="M30" s="247"/>
      <c r="N30" s="247"/>
      <c r="O30" s="247"/>
      <c r="P30" s="250"/>
      <c r="Q30" s="250"/>
      <c r="R30" s="250"/>
      <c r="S30" s="250"/>
      <c r="T30" s="43" t="s">
        <v>170</v>
      </c>
      <c r="U30" s="41" t="str">
        <f>IF(MOD(Q25,4)=0, "DY" &amp; Q25/4, "")</f>
        <v/>
      </c>
      <c r="V30" s="41" t="str">
        <f>IF($S$25=1,U30,"")</f>
        <v/>
      </c>
    </row>
    <row r="31" spans="1:25" ht="30.75" customHeight="1" thickBot="1" x14ac:dyDescent="0.3">
      <c r="A31" s="38" t="s">
        <v>188</v>
      </c>
      <c r="B31" s="38" t="s">
        <v>189</v>
      </c>
      <c r="D31" s="35" t="str">
        <f t="shared" si="3"/>
        <v>DY13Q2</v>
      </c>
      <c r="F31" s="35" t="str">
        <f t="shared" si="4"/>
        <v>DY13Q2</v>
      </c>
      <c r="H31" s="37" t="str">
        <f>IF(COUNTA($D$2:D31)&lt;=$G$2,COUNTA($D$2:D31),"")</f>
        <v/>
      </c>
      <c r="I31" s="37"/>
      <c r="J31" s="96"/>
      <c r="M31" s="254">
        <f>EDATE(M25,3)</f>
        <v>45292</v>
      </c>
      <c r="N31" s="254">
        <f>IF(N25="","",(EDATE(N25,3)))</f>
        <v>45381</v>
      </c>
      <c r="O31" s="254">
        <f>IF(O25="","",(EDATE(O25,3)))</f>
        <v>45441</v>
      </c>
      <c r="P31" s="251">
        <f>COUNT($M$7:M36)</f>
        <v>5</v>
      </c>
      <c r="Q31" s="251">
        <f>P25+$J$4</f>
        <v>24</v>
      </c>
      <c r="R31" s="251" t="str">
        <f>IF(R25="",IF($U$5=M31,4,""),R25+1)</f>
        <v/>
      </c>
      <c r="S31" s="251">
        <f>IF(P31&lt;=$G$2,1,0)</f>
        <v>1</v>
      </c>
      <c r="T31" s="44" t="s">
        <v>162</v>
      </c>
      <c r="U31" s="45" t="str">
        <f>IF(U25="",IF(U$3='SUD reporting logic (NO EDIT)'!$M$31,'SUD reporting schedule'!B$15,""),VLOOKUP(U25,$A$1:$B$101,2,FALSE))</f>
        <v>DY7Q1</v>
      </c>
      <c r="V31" s="45" t="str">
        <f>IF($S$31=1,U31,"")</f>
        <v>DY7Q1</v>
      </c>
    </row>
    <row r="32" spans="1:25" ht="15.75" thickBot="1" x14ac:dyDescent="0.3">
      <c r="A32" s="38" t="s">
        <v>189</v>
      </c>
      <c r="B32" s="38" t="s">
        <v>190</v>
      </c>
      <c r="D32" s="35" t="str">
        <f t="shared" si="3"/>
        <v>DY13Q3</v>
      </c>
      <c r="F32" s="35" t="str">
        <f t="shared" si="4"/>
        <v>DY13Q3</v>
      </c>
      <c r="H32" s="37" t="str">
        <f>IF(COUNTA($D$2:D32)&lt;=$G$2,COUNTA($D$2:D32),"")</f>
        <v/>
      </c>
      <c r="I32" s="37"/>
      <c r="J32" s="96"/>
      <c r="M32" s="255"/>
      <c r="N32" s="255"/>
      <c r="O32" s="255"/>
      <c r="P32" s="252"/>
      <c r="Q32" s="252"/>
      <c r="R32" s="252"/>
      <c r="S32" s="252"/>
      <c r="T32" s="46" t="s">
        <v>72</v>
      </c>
      <c r="U32" s="45" t="str">
        <f>IF(U26="",IF(U$3='SUD reporting logic (NO EDIT)'!$M$31,'SUD reporting schedule'!B$15,""),VLOOKUP(U26,$A$1:$B$101,2,FALSE))</f>
        <v>DY7Q1</v>
      </c>
      <c r="V32" s="45" t="str">
        <f>IF($S$31=1,U32,"")</f>
        <v>DY7Q1</v>
      </c>
    </row>
    <row r="33" spans="1:24" ht="15.75" thickBot="1" x14ac:dyDescent="0.3">
      <c r="A33" s="38" t="s">
        <v>190</v>
      </c>
      <c r="B33" s="38" t="s">
        <v>191</v>
      </c>
      <c r="D33" s="35" t="str">
        <f t="shared" si="3"/>
        <v>DY13Q4</v>
      </c>
      <c r="F33" s="35" t="str">
        <f t="shared" si="4"/>
        <v>DY13Q4</v>
      </c>
      <c r="H33" s="37" t="str">
        <f>IF(COUNTA($D$2:D33)&lt;=$G$2,COUNTA($D$2:D33),"")</f>
        <v/>
      </c>
      <c r="I33" s="37"/>
      <c r="J33" s="96"/>
      <c r="M33" s="255"/>
      <c r="N33" s="255"/>
      <c r="O33" s="255"/>
      <c r="P33" s="252"/>
      <c r="Q33" s="252"/>
      <c r="R33" s="252"/>
      <c r="S33" s="252"/>
      <c r="T33" s="46" t="s">
        <v>165</v>
      </c>
      <c r="U33" s="45" t="str">
        <f>IF(U27="",IF(U$4='SUD reporting logic (NO EDIT)'!$M$31,'SUD reporting schedule'!B$15,""),VLOOKUP(U27,$A$1:$B$101,2,FALSE))</f>
        <v>DY6Q4</v>
      </c>
      <c r="V33" s="45" t="str">
        <f>IF($S$31=1,U33,"")</f>
        <v>DY6Q4</v>
      </c>
    </row>
    <row r="34" spans="1:24" ht="15.75" thickBot="1" x14ac:dyDescent="0.3">
      <c r="A34" s="38" t="s">
        <v>191</v>
      </c>
      <c r="B34" s="38" t="s">
        <v>192</v>
      </c>
      <c r="D34" s="35" t="str">
        <f t="shared" si="3"/>
        <v>DY14Q1</v>
      </c>
      <c r="F34" s="35" t="str">
        <f t="shared" si="4"/>
        <v>DY14Q1</v>
      </c>
      <c r="H34" s="37" t="str">
        <f>IF(COUNTA($D$2:D34)&lt;=$G$2,COUNTA($D$2:D34),"")</f>
        <v/>
      </c>
      <c r="I34" s="37"/>
      <c r="J34" s="96"/>
      <c r="M34" s="255"/>
      <c r="N34" s="255"/>
      <c r="O34" s="255"/>
      <c r="P34" s="252"/>
      <c r="Q34" s="252"/>
      <c r="R34" s="252"/>
      <c r="S34" s="252"/>
      <c r="T34" s="46"/>
      <c r="U34" s="45"/>
      <c r="V34" s="45"/>
    </row>
    <row r="35" spans="1:24" ht="30.75" thickBot="1" x14ac:dyDescent="0.3">
      <c r="A35" s="38" t="s">
        <v>192</v>
      </c>
      <c r="B35" s="38" t="s">
        <v>193</v>
      </c>
      <c r="D35" s="35" t="str">
        <f t="shared" si="3"/>
        <v>DY14Q2</v>
      </c>
      <c r="F35" s="35" t="str">
        <f t="shared" ref="F35:F50" si="5">IF(F34="","",VLOOKUP(F34,$A$1:$B$101,2,FALSE))</f>
        <v>DY14Q2</v>
      </c>
      <c r="H35" s="37" t="str">
        <f>IF(COUNTA($D$2:D35)&lt;=$G$2,COUNTA($D$2:D35),"")</f>
        <v/>
      </c>
      <c r="I35" s="37"/>
      <c r="J35" s="96"/>
      <c r="M35" s="255"/>
      <c r="N35" s="255"/>
      <c r="O35" s="255"/>
      <c r="P35" s="252"/>
      <c r="Q35" s="252"/>
      <c r="R35" s="252"/>
      <c r="S35" s="252"/>
      <c r="T35" s="46" t="s">
        <v>168</v>
      </c>
      <c r="U35" s="45" t="str">
        <f>IF(R31="","",IF(MOD(R31,4)=0, "CY" &amp; ($I$2-1+R31/4), ""))</f>
        <v/>
      </c>
      <c r="V35" s="45" t="str">
        <f>IF($S$31=1,U35,"")</f>
        <v/>
      </c>
      <c r="X35" t="s">
        <v>142</v>
      </c>
    </row>
    <row r="36" spans="1:24" ht="15.75" thickBot="1" x14ac:dyDescent="0.3">
      <c r="A36" s="38" t="s">
        <v>193</v>
      </c>
      <c r="B36" s="38" t="s">
        <v>194</v>
      </c>
      <c r="D36" s="35" t="str">
        <f t="shared" si="3"/>
        <v>DY14Q3</v>
      </c>
      <c r="F36" s="35" t="str">
        <f t="shared" si="5"/>
        <v>DY14Q3</v>
      </c>
      <c r="H36" s="37" t="str">
        <f>IF(COUNTA($D$2:D36)&lt;=$G$2,COUNTA($D$2:D36),"")</f>
        <v/>
      </c>
      <c r="I36" s="37"/>
      <c r="J36" s="96"/>
      <c r="M36" s="256"/>
      <c r="N36" s="256"/>
      <c r="O36" s="256"/>
      <c r="P36" s="253"/>
      <c r="Q36" s="253"/>
      <c r="R36" s="253"/>
      <c r="S36" s="253"/>
      <c r="T36" s="47" t="s">
        <v>170</v>
      </c>
      <c r="U36" s="45" t="str">
        <f>IF(MOD(Q31,4)=0, "DY" &amp; Q31/4, "")</f>
        <v>DY6</v>
      </c>
      <c r="V36" s="45" t="str">
        <f>IF($S$31=1,U36,"")</f>
        <v>DY6</v>
      </c>
    </row>
    <row r="37" spans="1:24" ht="30.75" customHeight="1" thickBot="1" x14ac:dyDescent="0.3">
      <c r="A37" s="38" t="s">
        <v>194</v>
      </c>
      <c r="B37" s="38" t="s">
        <v>195</v>
      </c>
      <c r="D37" s="35" t="str">
        <f t="shared" si="3"/>
        <v>DY14Q4</v>
      </c>
      <c r="F37" s="35" t="str">
        <f t="shared" si="5"/>
        <v>DY14Q4</v>
      </c>
      <c r="H37" s="37" t="str">
        <f>IF(COUNTA($D$2:D37)&lt;=$G$2,COUNTA($D$2:D37),"")</f>
        <v/>
      </c>
      <c r="I37" s="37"/>
      <c r="J37" s="96"/>
      <c r="M37" s="254">
        <f>EDATE(M31,3)</f>
        <v>45383</v>
      </c>
      <c r="N37" s="254">
        <f>IF(N31="","",(EDATE(N31,3)))</f>
        <v>45473</v>
      </c>
      <c r="O37" s="254">
        <f>IF(O31="","",(EDATE(O31,3)))</f>
        <v>45533</v>
      </c>
      <c r="P37" s="251">
        <f>COUNT($M$7:M42)</f>
        <v>6</v>
      </c>
      <c r="Q37" s="251">
        <f>P31+$J$4</f>
        <v>25</v>
      </c>
      <c r="R37" s="251" t="str">
        <f>IF(R31="",IF($U$5=M37,4,""),R31+1)</f>
        <v/>
      </c>
      <c r="S37" s="251">
        <f>IF(P37&lt;=$G$2,1,0)</f>
        <v>1</v>
      </c>
      <c r="T37" s="44" t="s">
        <v>162</v>
      </c>
      <c r="U37" s="45" t="str">
        <f>IF(U31="",IF(U$3='SUD reporting logic (NO EDIT)'!$M$37,'SUD reporting schedule'!B$15,""),VLOOKUP(U31,$A$1:$B$101,2,FALSE))</f>
        <v>DY7Q2</v>
      </c>
      <c r="V37" s="45" t="str">
        <f>IF($S$37=1,U37,"")</f>
        <v>DY7Q2</v>
      </c>
    </row>
    <row r="38" spans="1:24" ht="15.75" thickBot="1" x14ac:dyDescent="0.3">
      <c r="A38" s="38" t="s">
        <v>195</v>
      </c>
      <c r="B38" s="38" t="s">
        <v>196</v>
      </c>
      <c r="D38" s="35" t="str">
        <f t="shared" si="3"/>
        <v>DY15Q1</v>
      </c>
      <c r="F38" s="35" t="str">
        <f t="shared" si="5"/>
        <v>DY15Q1</v>
      </c>
      <c r="H38" s="37" t="str">
        <f>IF(COUNTA($D$2:D38)&lt;=$G$2,COUNTA($D$2:D38),"")</f>
        <v/>
      </c>
      <c r="I38" s="37"/>
      <c r="J38" s="96"/>
      <c r="M38" s="255"/>
      <c r="N38" s="255"/>
      <c r="O38" s="255"/>
      <c r="P38" s="252"/>
      <c r="Q38" s="252"/>
      <c r="R38" s="252"/>
      <c r="S38" s="252"/>
      <c r="T38" s="46" t="s">
        <v>72</v>
      </c>
      <c r="U38" s="45" t="str">
        <f>IF(U32="",IF(U$3='SUD reporting logic (NO EDIT)'!$M$37,'SUD reporting schedule'!B$15,""),VLOOKUP(U32,$A$1:$B$101,2,FALSE))</f>
        <v>DY7Q2</v>
      </c>
      <c r="V38" s="45" t="str">
        <f>IF($S$37=1,U38,"")</f>
        <v>DY7Q2</v>
      </c>
    </row>
    <row r="39" spans="1:24" ht="15.75" thickBot="1" x14ac:dyDescent="0.3">
      <c r="A39" s="38" t="s">
        <v>196</v>
      </c>
      <c r="B39" s="38" t="s">
        <v>197</v>
      </c>
      <c r="D39" s="35" t="str">
        <f t="shared" si="3"/>
        <v>DY15Q2</v>
      </c>
      <c r="F39" s="35" t="str">
        <f t="shared" si="5"/>
        <v>DY15Q2</v>
      </c>
      <c r="H39" s="37" t="str">
        <f>IF(COUNTA($D$2:D39)&lt;=$G$2,COUNTA($D$2:D39),"")</f>
        <v/>
      </c>
      <c r="I39" s="37"/>
      <c r="J39" s="96"/>
      <c r="M39" s="255"/>
      <c r="N39" s="255"/>
      <c r="O39" s="255"/>
      <c r="P39" s="252"/>
      <c r="Q39" s="252"/>
      <c r="R39" s="252"/>
      <c r="S39" s="252"/>
      <c r="T39" s="46" t="s">
        <v>165</v>
      </c>
      <c r="U39" s="45" t="str">
        <f>IF(U33="",IF(U$4='SUD reporting logic (NO EDIT)'!$M$37,'SUD reporting schedule'!B$15,""),VLOOKUP(U33,$A$1:$B$101,2,FALSE))</f>
        <v>DY7Q1</v>
      </c>
      <c r="V39" s="45" t="str">
        <f>IF($S$37=1,U39,"")</f>
        <v>DY7Q1</v>
      </c>
    </row>
    <row r="40" spans="1:24" ht="15.75" thickBot="1" x14ac:dyDescent="0.3">
      <c r="A40" s="38" t="s">
        <v>197</v>
      </c>
      <c r="B40" s="38" t="s">
        <v>198</v>
      </c>
      <c r="D40" s="35" t="str">
        <f t="shared" si="3"/>
        <v>DY15Q3</v>
      </c>
      <c r="F40" s="35" t="str">
        <f t="shared" si="5"/>
        <v>DY15Q3</v>
      </c>
      <c r="H40" s="37" t="str">
        <f>IF(COUNTA($D$2:D40)&lt;=$G$2,COUNTA($D$2:D40),"")</f>
        <v/>
      </c>
      <c r="I40" s="37"/>
      <c r="J40" s="96"/>
      <c r="M40" s="255"/>
      <c r="N40" s="255"/>
      <c r="O40" s="255"/>
      <c r="P40" s="252"/>
      <c r="Q40" s="252"/>
      <c r="R40" s="252"/>
      <c r="S40" s="252"/>
      <c r="T40" s="46"/>
      <c r="U40" s="45"/>
      <c r="V40" s="45"/>
    </row>
    <row r="41" spans="1:24" ht="30.75" thickBot="1" x14ac:dyDescent="0.3">
      <c r="A41" s="38" t="s">
        <v>198</v>
      </c>
      <c r="B41" s="38" t="s">
        <v>199</v>
      </c>
      <c r="D41" s="35" t="str">
        <f t="shared" si="3"/>
        <v>DY15Q4</v>
      </c>
      <c r="F41" s="35" t="str">
        <f t="shared" si="5"/>
        <v>DY15Q4</v>
      </c>
      <c r="H41" s="37" t="str">
        <f>IF(COUNTA($D$2:D41)&lt;=$G$2,COUNTA($D$2:D41),"")</f>
        <v/>
      </c>
      <c r="I41" s="37"/>
      <c r="J41" s="96"/>
      <c r="M41" s="255"/>
      <c r="N41" s="255"/>
      <c r="O41" s="255"/>
      <c r="P41" s="252"/>
      <c r="Q41" s="252"/>
      <c r="R41" s="252"/>
      <c r="S41" s="252"/>
      <c r="T41" s="46" t="s">
        <v>168</v>
      </c>
      <c r="U41" s="45" t="str">
        <f>IF(R37="","",IF(MOD(R37,4)=0, "CY" &amp; ($I$2-1+R37/4), ""))</f>
        <v/>
      </c>
      <c r="V41" s="45" t="str">
        <f>IF($S$37=1,U41,"")</f>
        <v/>
      </c>
    </row>
    <row r="42" spans="1:24" ht="15.75" thickBot="1" x14ac:dyDescent="0.3">
      <c r="A42" s="38" t="s">
        <v>199</v>
      </c>
      <c r="B42" s="38" t="s">
        <v>200</v>
      </c>
      <c r="D42" s="35" t="str">
        <f t="shared" si="3"/>
        <v>DY16Q1</v>
      </c>
      <c r="F42" s="35" t="str">
        <f t="shared" si="5"/>
        <v>DY16Q1</v>
      </c>
      <c r="H42" s="37" t="str">
        <f>IF(COUNTA($D$2:D42)&lt;=$G$2,COUNTA($D$2:D42),"")</f>
        <v/>
      </c>
      <c r="I42" s="37"/>
      <c r="J42" s="96"/>
      <c r="M42" s="256"/>
      <c r="N42" s="256"/>
      <c r="O42" s="256"/>
      <c r="P42" s="253"/>
      <c r="Q42" s="253"/>
      <c r="R42" s="253"/>
      <c r="S42" s="253"/>
      <c r="T42" s="47" t="s">
        <v>170</v>
      </c>
      <c r="U42" s="45" t="str">
        <f>IF(MOD(Q37,4)=0, "DY" &amp; Q37/4, "")</f>
        <v/>
      </c>
      <c r="V42" s="45" t="str">
        <f>IF($S$37=1,U42,"")</f>
        <v/>
      </c>
    </row>
    <row r="43" spans="1:24" ht="30.75" customHeight="1" thickBot="1" x14ac:dyDescent="0.3">
      <c r="A43" s="38" t="s">
        <v>200</v>
      </c>
      <c r="B43" s="38" t="s">
        <v>201</v>
      </c>
      <c r="D43" s="35" t="str">
        <f t="shared" si="3"/>
        <v>DY16Q2</v>
      </c>
      <c r="F43" s="35" t="str">
        <f t="shared" si="5"/>
        <v>DY16Q2</v>
      </c>
      <c r="H43" s="37" t="str">
        <f>IF(COUNTA($D$2:D43)&lt;=$G$2,COUNTA($D$2:D43),"")</f>
        <v/>
      </c>
      <c r="I43" s="37"/>
      <c r="J43" s="96"/>
      <c r="M43" s="254">
        <f>EDATE(M37,3)</f>
        <v>45474</v>
      </c>
      <c r="N43" s="254">
        <f>IF(N37="","",(EDATE(N37,3)))</f>
        <v>45565</v>
      </c>
      <c r="O43" s="254">
        <f>IF(O37="","",(EDATE(O37,3)))</f>
        <v>45625</v>
      </c>
      <c r="P43" s="251">
        <f>COUNT($M$7:M48)</f>
        <v>7</v>
      </c>
      <c r="Q43" s="251">
        <f>P37+$J$4</f>
        <v>26</v>
      </c>
      <c r="R43" s="251">
        <f>IF(R37="",IF($U$5=M43,4,""),R37+1)</f>
        <v>4</v>
      </c>
      <c r="S43" s="251">
        <f>IF(P43&lt;=$G$2,1,0)</f>
        <v>1</v>
      </c>
      <c r="T43" s="44" t="s">
        <v>162</v>
      </c>
      <c r="U43" s="45" t="str">
        <f>IF(U37="",IF(U$3='SUD reporting logic (NO EDIT)'!$M$37,'SUD reporting schedule'!B$15,""),VLOOKUP(U37,$A$1:$B$101,2,FALSE))</f>
        <v>DY7Q3</v>
      </c>
      <c r="V43" s="45" t="str">
        <f>IF($S$43=1,U43,"")</f>
        <v>DY7Q3</v>
      </c>
    </row>
    <row r="44" spans="1:24" ht="15.75" thickBot="1" x14ac:dyDescent="0.3">
      <c r="A44" s="38" t="s">
        <v>201</v>
      </c>
      <c r="B44" s="38" t="s">
        <v>202</v>
      </c>
      <c r="D44" s="35" t="str">
        <f t="shared" si="3"/>
        <v>DY16Q3</v>
      </c>
      <c r="F44" s="35" t="str">
        <f t="shared" si="5"/>
        <v>DY16Q3</v>
      </c>
      <c r="H44" s="37" t="str">
        <f>IF(COUNTA($D$2:D44)&lt;=$G$2,COUNTA($D$2:D44),"")</f>
        <v/>
      </c>
      <c r="I44" s="37"/>
      <c r="J44" s="96"/>
      <c r="M44" s="255"/>
      <c r="N44" s="255"/>
      <c r="O44" s="255"/>
      <c r="P44" s="252"/>
      <c r="Q44" s="252"/>
      <c r="R44" s="252"/>
      <c r="S44" s="252"/>
      <c r="T44" s="46" t="s">
        <v>72</v>
      </c>
      <c r="U44" s="45" t="str">
        <f>IF(U38="",IF(U$3='SUD reporting logic (NO EDIT)'!$M$37,'SUD reporting schedule'!B$15,""),VLOOKUP(U38,$A$1:$B$101,2,FALSE))</f>
        <v>DY7Q3</v>
      </c>
      <c r="V44" s="45" t="str">
        <f>IF($S$43=1,U44,"")</f>
        <v>DY7Q3</v>
      </c>
    </row>
    <row r="45" spans="1:24" ht="15.75" thickBot="1" x14ac:dyDescent="0.3">
      <c r="A45" s="38" t="s">
        <v>202</v>
      </c>
      <c r="B45" s="38" t="s">
        <v>203</v>
      </c>
      <c r="D45" s="35" t="str">
        <f t="shared" si="3"/>
        <v>DY16Q4</v>
      </c>
      <c r="F45" s="35" t="str">
        <f t="shared" si="5"/>
        <v>DY16Q4</v>
      </c>
      <c r="H45" s="37" t="str">
        <f>IF(COUNTA($D$2:D45)&lt;=$G$2,COUNTA($D$2:D45),"")</f>
        <v/>
      </c>
      <c r="I45" s="37"/>
      <c r="J45" s="96"/>
      <c r="M45" s="255"/>
      <c r="N45" s="255"/>
      <c r="O45" s="255"/>
      <c r="P45" s="252"/>
      <c r="Q45" s="252"/>
      <c r="R45" s="252"/>
      <c r="S45" s="252"/>
      <c r="T45" s="46" t="s">
        <v>165</v>
      </c>
      <c r="U45" s="45" t="str">
        <f>IF(U39="",IF(U$4='SUD reporting logic (NO EDIT)'!$M$37,'SUD reporting schedule'!B$15,""),VLOOKUP(U39,$A$1:$B$101,2,FALSE))</f>
        <v>DY7Q2</v>
      </c>
      <c r="V45" s="45" t="str">
        <f>IF($S$43=1,U45,"")</f>
        <v>DY7Q2</v>
      </c>
    </row>
    <row r="46" spans="1:24" ht="15.75" thickBot="1" x14ac:dyDescent="0.3">
      <c r="A46" s="38" t="s">
        <v>203</v>
      </c>
      <c r="B46" s="38" t="s">
        <v>204</v>
      </c>
      <c r="D46" s="35" t="str">
        <f t="shared" si="3"/>
        <v>DY17Q1</v>
      </c>
      <c r="F46" s="35" t="str">
        <f t="shared" si="5"/>
        <v>DY17Q1</v>
      </c>
      <c r="H46" s="37" t="str">
        <f>IF(COUNTA($D$2:D46)&lt;=$G$2,COUNTA($D$2:D46),"")</f>
        <v/>
      </c>
      <c r="I46" s="37"/>
      <c r="J46" s="96"/>
      <c r="M46" s="255"/>
      <c r="N46" s="255"/>
      <c r="O46" s="255"/>
      <c r="P46" s="252"/>
      <c r="Q46" s="252"/>
      <c r="R46" s="252"/>
      <c r="S46" s="252"/>
      <c r="T46" s="46"/>
      <c r="U46" s="45"/>
      <c r="V46" s="45"/>
    </row>
    <row r="47" spans="1:24" ht="30.75" thickBot="1" x14ac:dyDescent="0.3">
      <c r="A47" s="38" t="s">
        <v>204</v>
      </c>
      <c r="B47" s="38" t="s">
        <v>205</v>
      </c>
      <c r="D47" s="35" t="str">
        <f t="shared" si="3"/>
        <v>DY17Q2</v>
      </c>
      <c r="F47" s="35" t="str">
        <f t="shared" si="5"/>
        <v>DY17Q2</v>
      </c>
      <c r="H47" s="37" t="str">
        <f>IF(COUNTA($D$2:D47)&lt;=$G$2,COUNTA($D$2:D47),"")</f>
        <v/>
      </c>
      <c r="I47" s="37"/>
      <c r="J47" s="96"/>
      <c r="M47" s="255"/>
      <c r="N47" s="255"/>
      <c r="O47" s="255"/>
      <c r="P47" s="252"/>
      <c r="Q47" s="252"/>
      <c r="R47" s="252"/>
      <c r="S47" s="252"/>
      <c r="T47" s="46" t="s">
        <v>168</v>
      </c>
      <c r="U47" s="45" t="str">
        <f>IF(R43="","",IF(MOD(R43,4)=0, "CY" &amp; ($I$2-1+R43/4), ""))</f>
        <v>CY2023</v>
      </c>
      <c r="V47" s="45" t="str">
        <f>IF($S$43=1,U47,"")</f>
        <v>CY2023</v>
      </c>
    </row>
    <row r="48" spans="1:24" ht="15.75" thickBot="1" x14ac:dyDescent="0.3">
      <c r="A48" s="38" t="s">
        <v>205</v>
      </c>
      <c r="B48" s="38" t="s">
        <v>206</v>
      </c>
      <c r="D48" s="35" t="str">
        <f t="shared" si="3"/>
        <v>DY17Q3</v>
      </c>
      <c r="F48" s="35" t="str">
        <f t="shared" si="5"/>
        <v>DY17Q3</v>
      </c>
      <c r="H48" s="37" t="str">
        <f>IF(COUNTA($D$2:D48)&lt;=$G$2,COUNTA($D$2:D48),"")</f>
        <v/>
      </c>
      <c r="I48" s="37"/>
      <c r="J48" s="96"/>
      <c r="M48" s="256"/>
      <c r="N48" s="256"/>
      <c r="O48" s="256"/>
      <c r="P48" s="253"/>
      <c r="Q48" s="253"/>
      <c r="R48" s="253"/>
      <c r="S48" s="253"/>
      <c r="T48" s="47" t="s">
        <v>170</v>
      </c>
      <c r="U48" s="45" t="str">
        <f>IF(MOD(Q43,4)=0, "DY" &amp; Q43/4, "")</f>
        <v/>
      </c>
      <c r="V48" s="45" t="str">
        <f>IF($S$43=1,U48,"")</f>
        <v/>
      </c>
    </row>
    <row r="49" spans="1:22" ht="30.75" customHeight="1" thickBot="1" x14ac:dyDescent="0.3">
      <c r="A49" s="38" t="s">
        <v>206</v>
      </c>
      <c r="B49" s="38" t="s">
        <v>207</v>
      </c>
      <c r="D49" s="35" t="str">
        <f t="shared" si="3"/>
        <v>DY17Q4</v>
      </c>
      <c r="F49" s="35" t="str">
        <f t="shared" si="5"/>
        <v>DY17Q4</v>
      </c>
      <c r="H49" s="37" t="str">
        <f>IF(COUNTA($D$2:D49)&lt;=$G$2,COUNTA($D$2:D49),"")</f>
        <v/>
      </c>
      <c r="I49" s="37"/>
      <c r="J49" s="96"/>
      <c r="M49" s="254">
        <f>EDATE(M43,3)</f>
        <v>45566</v>
      </c>
      <c r="N49" s="254">
        <f>IF(N43="","",(EDATE(N43,3)))</f>
        <v>45656</v>
      </c>
      <c r="O49" s="254">
        <f>IF(O43="","",(EDATE(O43,3)))</f>
        <v>45716</v>
      </c>
      <c r="P49" s="251">
        <f>COUNT($M$7:M54)</f>
        <v>8</v>
      </c>
      <c r="Q49" s="251">
        <f>P43+$J$4</f>
        <v>27</v>
      </c>
      <c r="R49" s="251">
        <f>IF(R43="",IF($U$5=M49,4,""),R43+1)</f>
        <v>5</v>
      </c>
      <c r="S49" s="251">
        <f>IF(P49&lt;=$G$2,1,0)</f>
        <v>1</v>
      </c>
      <c r="T49" s="44" t="s">
        <v>162</v>
      </c>
      <c r="U49" s="45" t="str">
        <f>IF(U43="",IF(U$3='SUD reporting logic (NO EDIT)'!$M$49,'SUD reporting schedule'!B$15,""),VLOOKUP(U43,$A$1:$B$101,2,FALSE))</f>
        <v>DY7Q4</v>
      </c>
      <c r="V49" s="45" t="str">
        <f t="shared" ref="V49:V54" si="6">IF($S$49=1,U49,"")</f>
        <v>DY7Q4</v>
      </c>
    </row>
    <row r="50" spans="1:22" ht="15.75" thickBot="1" x14ac:dyDescent="0.3">
      <c r="A50" s="38" t="s">
        <v>207</v>
      </c>
      <c r="B50" s="38" t="s">
        <v>208</v>
      </c>
      <c r="D50" s="35" t="str">
        <f t="shared" si="3"/>
        <v>DY18Q1</v>
      </c>
      <c r="F50" s="35" t="str">
        <f t="shared" si="5"/>
        <v>DY18Q1</v>
      </c>
      <c r="H50" s="37" t="str">
        <f>IF(COUNTA($D$2:D50)&lt;=$G$2,COUNTA($D$2:D50),"")</f>
        <v/>
      </c>
      <c r="I50" s="37"/>
      <c r="J50" s="96"/>
      <c r="M50" s="255"/>
      <c r="N50" s="255"/>
      <c r="O50" s="255"/>
      <c r="P50" s="252"/>
      <c r="Q50" s="252"/>
      <c r="R50" s="252"/>
      <c r="S50" s="252"/>
      <c r="T50" s="46" t="s">
        <v>72</v>
      </c>
      <c r="U50" s="45" t="str">
        <f>IF(U44="",IF(U$3='SUD reporting logic (NO EDIT)'!$M$49,'SUD reporting schedule'!B$15,""),VLOOKUP(U44,$A$1:$B$101,2,FALSE))</f>
        <v>DY7Q4</v>
      </c>
      <c r="V50" s="45" t="str">
        <f t="shared" si="6"/>
        <v>DY7Q4</v>
      </c>
    </row>
    <row r="51" spans="1:22" ht="15.75" thickBot="1" x14ac:dyDescent="0.3">
      <c r="A51" s="38" t="s">
        <v>208</v>
      </c>
      <c r="B51" s="38" t="s">
        <v>209</v>
      </c>
      <c r="D51" s="35" t="str">
        <f t="shared" si="3"/>
        <v>DY18Q2</v>
      </c>
      <c r="F51" s="35" t="str">
        <f t="shared" ref="F51:F66" si="7">IF(F50="","",VLOOKUP(F50,$A$1:$B$101,2,FALSE))</f>
        <v>DY18Q2</v>
      </c>
      <c r="H51" s="37" t="str">
        <f>IF(COUNTA($D$2:D51)&lt;=$G$2,COUNTA($D$2:D51),"")</f>
        <v/>
      </c>
      <c r="I51" s="37"/>
      <c r="J51" s="96"/>
      <c r="M51" s="255"/>
      <c r="N51" s="255"/>
      <c r="O51" s="255"/>
      <c r="P51" s="252"/>
      <c r="Q51" s="252"/>
      <c r="R51" s="252"/>
      <c r="S51" s="252"/>
      <c r="T51" s="46" t="s">
        <v>165</v>
      </c>
      <c r="U51" s="45" t="str">
        <f>IF(U45="",IF(U$4='SUD reporting logic (NO EDIT)'!$M$49,'SUD reporting schedule'!B$15,""),VLOOKUP(U45,$A$1:$B$101,2,FALSE))</f>
        <v>DY7Q3</v>
      </c>
      <c r="V51" s="45" t="str">
        <f t="shared" si="6"/>
        <v>DY7Q3</v>
      </c>
    </row>
    <row r="52" spans="1:22" ht="15.75" thickBot="1" x14ac:dyDescent="0.3">
      <c r="A52" s="38" t="s">
        <v>209</v>
      </c>
      <c r="B52" s="38" t="s">
        <v>210</v>
      </c>
      <c r="D52" s="35" t="str">
        <f t="shared" si="3"/>
        <v>DY18Q3</v>
      </c>
      <c r="F52" s="35" t="str">
        <f t="shared" si="7"/>
        <v>DY18Q3</v>
      </c>
      <c r="H52" s="37" t="str">
        <f>IF(COUNTA($D$2:D52)&lt;=$G$2,COUNTA($D$2:D52),"")</f>
        <v/>
      </c>
      <c r="I52" s="37"/>
      <c r="J52" s="96"/>
      <c r="M52" s="255"/>
      <c r="N52" s="255"/>
      <c r="O52" s="255"/>
      <c r="P52" s="252"/>
      <c r="Q52" s="252"/>
      <c r="R52" s="252"/>
      <c r="S52" s="252"/>
      <c r="T52" s="46"/>
      <c r="U52" s="45" t="str">
        <f>IF(U46="",IF(U$4='SUD reporting logic (NO EDIT)'!$M$49,'SUD reporting schedule'!B$15,""),VLOOKUP(U46,$A$1:$B$101,2,FALSE))</f>
        <v/>
      </c>
      <c r="V52" s="45" t="str">
        <f t="shared" si="6"/>
        <v/>
      </c>
    </row>
    <row r="53" spans="1:22" ht="30.75" thickBot="1" x14ac:dyDescent="0.3">
      <c r="A53" s="38" t="s">
        <v>210</v>
      </c>
      <c r="B53" s="38" t="s">
        <v>211</v>
      </c>
      <c r="D53" s="35" t="str">
        <f t="shared" si="3"/>
        <v>DY18Q4</v>
      </c>
      <c r="F53" s="35" t="str">
        <f t="shared" si="7"/>
        <v>DY18Q4</v>
      </c>
      <c r="H53" s="37" t="str">
        <f>IF(COUNTA($D$2:D53)&lt;=$G$2,COUNTA($D$2:D53),"")</f>
        <v/>
      </c>
      <c r="I53" s="37"/>
      <c r="J53" s="96"/>
      <c r="M53" s="255"/>
      <c r="N53" s="255"/>
      <c r="O53" s="255"/>
      <c r="P53" s="252"/>
      <c r="Q53" s="252"/>
      <c r="R53" s="252"/>
      <c r="S53" s="252"/>
      <c r="T53" s="46" t="s">
        <v>168</v>
      </c>
      <c r="U53" s="45" t="str">
        <f>IF(R49="","",IF(MOD(R49,4)=0, "CY" &amp; ($I$2-1+R49/4), ""))</f>
        <v/>
      </c>
      <c r="V53" s="45" t="str">
        <f t="shared" si="6"/>
        <v/>
      </c>
    </row>
    <row r="54" spans="1:22" ht="15.75" thickBot="1" x14ac:dyDescent="0.3">
      <c r="A54" s="38" t="s">
        <v>211</v>
      </c>
      <c r="B54" s="38" t="s">
        <v>212</v>
      </c>
      <c r="D54" s="35" t="str">
        <f t="shared" si="3"/>
        <v>DY19Q1</v>
      </c>
      <c r="F54" s="35" t="str">
        <f t="shared" si="7"/>
        <v>DY19Q1</v>
      </c>
      <c r="H54" s="37" t="str">
        <f>IF(COUNTA($D$2:D54)&lt;=$G$2,COUNTA($D$2:D54),"")</f>
        <v/>
      </c>
      <c r="I54" s="37"/>
      <c r="J54" s="96"/>
      <c r="M54" s="256"/>
      <c r="N54" s="256"/>
      <c r="O54" s="256"/>
      <c r="P54" s="253"/>
      <c r="Q54" s="253"/>
      <c r="R54" s="253"/>
      <c r="S54" s="253"/>
      <c r="T54" s="47" t="s">
        <v>170</v>
      </c>
      <c r="U54" s="45" t="str">
        <f>IF(MOD(Q49,4)=0, "DY" &amp; Q49/4, "")</f>
        <v/>
      </c>
      <c r="V54" s="45" t="str">
        <f t="shared" si="6"/>
        <v/>
      </c>
    </row>
    <row r="55" spans="1:22" ht="30.75" customHeight="1" thickBot="1" x14ac:dyDescent="0.3">
      <c r="A55" s="38" t="s">
        <v>212</v>
      </c>
      <c r="B55" s="38" t="s">
        <v>213</v>
      </c>
      <c r="D55" s="35" t="str">
        <f t="shared" si="3"/>
        <v>DY19Q2</v>
      </c>
      <c r="F55" s="35" t="str">
        <f t="shared" si="7"/>
        <v>DY19Q2</v>
      </c>
      <c r="H55" s="37" t="str">
        <f>IF(COUNTA($D$2:D55)&lt;=$G$2,COUNTA($D$2:D55),"")</f>
        <v/>
      </c>
      <c r="I55" s="37"/>
      <c r="J55" s="96"/>
      <c r="M55" s="245">
        <f>EDATE(M49,3)</f>
        <v>45658</v>
      </c>
      <c r="N55" s="245">
        <f>IF(N49="","",(EDATE(N49,3)))</f>
        <v>45746</v>
      </c>
      <c r="O55" s="245">
        <f>IF(O49="","",(EDATE(O49,3)))</f>
        <v>45805</v>
      </c>
      <c r="P55" s="248">
        <f>COUNT($M$7:M60)</f>
        <v>9</v>
      </c>
      <c r="Q55" s="248">
        <f>P49+$J$4</f>
        <v>28</v>
      </c>
      <c r="R55" s="248">
        <f>IF(R49="",IF($U$5=M55,4,""),R49+1)</f>
        <v>6</v>
      </c>
      <c r="S55" s="248">
        <f>IF(P55&lt;=$G$2,1,0)</f>
        <v>1</v>
      </c>
      <c r="T55" s="40" t="s">
        <v>162</v>
      </c>
      <c r="U55" s="41" t="str">
        <f>IF(U49="",IF(U$3='SUD reporting logic (NO EDIT)'!$M$55,'SUD reporting schedule'!B$15,""),VLOOKUP(U49,$A$1:$B$101,2,FALSE))</f>
        <v>DY8Q1</v>
      </c>
      <c r="V55" s="41" t="str">
        <f>IF($S$55=1,U55,"")</f>
        <v>DY8Q1</v>
      </c>
    </row>
    <row r="56" spans="1:22" ht="15.75" thickBot="1" x14ac:dyDescent="0.3">
      <c r="A56" s="38" t="s">
        <v>213</v>
      </c>
      <c r="B56" s="38" t="s">
        <v>214</v>
      </c>
      <c r="D56" s="35" t="str">
        <f t="shared" si="3"/>
        <v>DY19Q3</v>
      </c>
      <c r="F56" s="35" t="str">
        <f t="shared" si="7"/>
        <v>DY19Q3</v>
      </c>
      <c r="H56" s="37" t="str">
        <f>IF(COUNTA($D$2:D56)&lt;=$G$2,COUNTA($D$2:D56),"")</f>
        <v/>
      </c>
      <c r="I56" s="37"/>
      <c r="J56" s="96"/>
      <c r="M56" s="246"/>
      <c r="N56" s="246"/>
      <c r="O56" s="246"/>
      <c r="P56" s="249"/>
      <c r="Q56" s="249"/>
      <c r="R56" s="249"/>
      <c r="S56" s="249"/>
      <c r="T56" s="42" t="s">
        <v>72</v>
      </c>
      <c r="U56" s="41" t="str">
        <f>IF(U50="",IF(U$3='SUD reporting logic (NO EDIT)'!$M$55,'SUD reporting schedule'!B$15,""),VLOOKUP(U50,$A$1:$B$101,2,FALSE))</f>
        <v>DY8Q1</v>
      </c>
      <c r="V56" s="41" t="str">
        <f>IF($S$55=1,U56,"")</f>
        <v>DY8Q1</v>
      </c>
    </row>
    <row r="57" spans="1:22" ht="15.75" thickBot="1" x14ac:dyDescent="0.3">
      <c r="A57" s="38" t="s">
        <v>214</v>
      </c>
      <c r="B57" s="38" t="s">
        <v>215</v>
      </c>
      <c r="D57" s="35" t="str">
        <f t="shared" si="3"/>
        <v>DY19Q4</v>
      </c>
      <c r="F57" s="35" t="str">
        <f t="shared" si="7"/>
        <v>DY19Q4</v>
      </c>
      <c r="H57" s="37" t="str">
        <f>IF(COUNTA($D$2:D57)&lt;=$G$2,COUNTA($D$2:D57),"")</f>
        <v/>
      </c>
      <c r="I57" s="37"/>
      <c r="J57" s="96"/>
      <c r="M57" s="246"/>
      <c r="N57" s="246"/>
      <c r="O57" s="246"/>
      <c r="P57" s="249"/>
      <c r="Q57" s="249"/>
      <c r="R57" s="249"/>
      <c r="S57" s="249"/>
      <c r="T57" s="42" t="s">
        <v>165</v>
      </c>
      <c r="U57" s="41" t="str">
        <f>IF(U51="",IF(U$4='SUD reporting logic (NO EDIT)'!$M$55,'SUD reporting schedule'!B$15,""),VLOOKUP(U51,$A$1:$B$101,2,FALSE))</f>
        <v>DY7Q4</v>
      </c>
      <c r="V57" s="41" t="str">
        <f>IF($S$55=1,U57,"")</f>
        <v>DY7Q4</v>
      </c>
    </row>
    <row r="58" spans="1:22" ht="15.75" thickBot="1" x14ac:dyDescent="0.3">
      <c r="A58" s="38" t="s">
        <v>215</v>
      </c>
      <c r="B58" s="38" t="s">
        <v>216</v>
      </c>
      <c r="D58" s="35" t="str">
        <f t="shared" si="3"/>
        <v>DY20Q1</v>
      </c>
      <c r="F58" s="35" t="str">
        <f t="shared" si="7"/>
        <v>DY20Q1</v>
      </c>
      <c r="H58" s="37" t="str">
        <f>IF(COUNTA($D$2:D58)&lt;=$G$2,COUNTA($D$2:D58),"")</f>
        <v/>
      </c>
      <c r="I58" s="37"/>
      <c r="J58" s="96"/>
      <c r="M58" s="246"/>
      <c r="N58" s="246"/>
      <c r="O58" s="246"/>
      <c r="P58" s="249"/>
      <c r="Q58" s="249"/>
      <c r="R58" s="249"/>
      <c r="S58" s="249"/>
      <c r="T58" s="42"/>
      <c r="U58" s="41"/>
      <c r="V58" s="41"/>
    </row>
    <row r="59" spans="1:22" ht="30.75" thickBot="1" x14ac:dyDescent="0.3">
      <c r="A59" s="38" t="s">
        <v>216</v>
      </c>
      <c r="B59" s="38" t="s">
        <v>217</v>
      </c>
      <c r="D59" s="35" t="str">
        <f t="shared" si="3"/>
        <v>DY20Q2</v>
      </c>
      <c r="F59" s="35" t="str">
        <f t="shared" si="7"/>
        <v>DY20Q2</v>
      </c>
      <c r="H59" s="37" t="str">
        <f>IF(COUNTA($D$2:D59)&lt;=$G$2,COUNTA($D$2:D59),"")</f>
        <v/>
      </c>
      <c r="I59" s="37"/>
      <c r="J59" s="96"/>
      <c r="M59" s="246"/>
      <c r="N59" s="246"/>
      <c r="O59" s="246"/>
      <c r="P59" s="249"/>
      <c r="Q59" s="249"/>
      <c r="R59" s="249"/>
      <c r="S59" s="249"/>
      <c r="T59" s="42" t="s">
        <v>168</v>
      </c>
      <c r="U59" s="41" t="str">
        <f>IF(R55="","",IF(MOD(R55,4)=0, "CY" &amp; ($I$2-1+R55/4), ""))</f>
        <v/>
      </c>
      <c r="V59" s="41" t="str">
        <f>IF($S$55=1,U59,"")</f>
        <v/>
      </c>
    </row>
    <row r="60" spans="1:22" ht="15.75" thickBot="1" x14ac:dyDescent="0.3">
      <c r="A60" s="38" t="s">
        <v>217</v>
      </c>
      <c r="B60" s="38" t="s">
        <v>218</v>
      </c>
      <c r="D60" s="35" t="str">
        <f t="shared" si="3"/>
        <v>DY20Q3</v>
      </c>
      <c r="F60" s="35" t="str">
        <f t="shared" si="7"/>
        <v>DY20Q3</v>
      </c>
      <c r="H60" s="37" t="str">
        <f>IF(COUNTA($D$2:D60)&lt;=$G$2,COUNTA($D$2:D60),"")</f>
        <v/>
      </c>
      <c r="I60" s="37"/>
      <c r="J60" s="96"/>
      <c r="M60" s="247"/>
      <c r="N60" s="247"/>
      <c r="O60" s="247"/>
      <c r="P60" s="250"/>
      <c r="Q60" s="250"/>
      <c r="R60" s="250"/>
      <c r="S60" s="250"/>
      <c r="T60" s="43" t="s">
        <v>170</v>
      </c>
      <c r="U60" s="41" t="str">
        <f>IF(MOD(Q55,4)=0, "DY" &amp; Q55/4, "")</f>
        <v>DY7</v>
      </c>
      <c r="V60" s="41" t="str">
        <f>IF($S$55=1,U60,"")</f>
        <v>DY7</v>
      </c>
    </row>
    <row r="61" spans="1:22" ht="15.75" thickBot="1" x14ac:dyDescent="0.3">
      <c r="A61" s="38" t="s">
        <v>218</v>
      </c>
      <c r="B61" s="38" t="s">
        <v>219</v>
      </c>
      <c r="D61" s="35" t="str">
        <f t="shared" si="3"/>
        <v>DY20Q4</v>
      </c>
      <c r="F61" s="35" t="str">
        <f t="shared" si="7"/>
        <v>DY20Q4</v>
      </c>
      <c r="H61" s="37" t="str">
        <f>IF(COUNTA($D$2:D61)&lt;=$G$2,COUNTA($D$2:D61),"")</f>
        <v/>
      </c>
      <c r="I61" s="37"/>
      <c r="J61" s="96"/>
      <c r="M61" s="245">
        <f>EDATE(M55,3)</f>
        <v>45748</v>
      </c>
      <c r="N61" s="245">
        <f>IF(N55="","",(EDATE(N55,3)))</f>
        <v>45838</v>
      </c>
      <c r="O61" s="245">
        <f>IF(O55="","",(EDATE(O55,3)))</f>
        <v>45897</v>
      </c>
      <c r="P61" s="248">
        <f>COUNT($M$7:M66)</f>
        <v>10</v>
      </c>
      <c r="Q61" s="248">
        <f>P55+$J$4</f>
        <v>29</v>
      </c>
      <c r="R61" s="248">
        <f>IF(R55="",IF($U$5=M61,4,""),R55+1)</f>
        <v>7</v>
      </c>
      <c r="S61" s="248">
        <f>IF(P61&lt;=$G$2,1,0)</f>
        <v>1</v>
      </c>
      <c r="T61" s="40" t="s">
        <v>162</v>
      </c>
      <c r="U61" s="41" t="str">
        <f>IF(U55="",IF(U$3='SUD reporting logic (NO EDIT)'!$M$61,'SUD reporting schedule'!B$15,""),VLOOKUP(U55,$A$1:$B$101,2,FALSE))</f>
        <v>DY8Q2</v>
      </c>
      <c r="V61" s="41" t="str">
        <f>IF($S$61=1,U61,"")</f>
        <v>DY8Q2</v>
      </c>
    </row>
    <row r="62" spans="1:22" ht="15.75" thickBot="1" x14ac:dyDescent="0.3">
      <c r="A62" s="38" t="s">
        <v>219</v>
      </c>
      <c r="B62" s="38" t="s">
        <v>220</v>
      </c>
      <c r="D62" s="35" t="str">
        <f t="shared" si="3"/>
        <v>DY21Q1</v>
      </c>
      <c r="F62" s="35" t="str">
        <f t="shared" si="7"/>
        <v>DY21Q1</v>
      </c>
      <c r="H62" s="37" t="str">
        <f>IF(COUNTA($D$2:D62)&lt;=$G$2,COUNTA($D$2:D62),"")</f>
        <v/>
      </c>
      <c r="I62" s="37"/>
      <c r="J62" s="96"/>
      <c r="M62" s="246"/>
      <c r="N62" s="246"/>
      <c r="O62" s="246"/>
      <c r="P62" s="249"/>
      <c r="Q62" s="249"/>
      <c r="R62" s="249"/>
      <c r="S62" s="249"/>
      <c r="T62" s="42" t="s">
        <v>72</v>
      </c>
      <c r="U62" s="41" t="str">
        <f>IF(U56="",IF(U$3='SUD reporting logic (NO EDIT)'!$M$61,'SUD reporting schedule'!B$15,""),VLOOKUP(U56,$A$1:$B$101,2,FALSE))</f>
        <v>DY8Q2</v>
      </c>
      <c r="V62" s="41" t="str">
        <f>IF($S$61=1,U62,"")</f>
        <v>DY8Q2</v>
      </c>
    </row>
    <row r="63" spans="1:22" ht="15.75" thickBot="1" x14ac:dyDescent="0.3">
      <c r="A63" s="38" t="s">
        <v>220</v>
      </c>
      <c r="B63" s="38" t="s">
        <v>221</v>
      </c>
      <c r="D63" s="35" t="str">
        <f t="shared" si="3"/>
        <v>DY21Q2</v>
      </c>
      <c r="F63" s="35" t="str">
        <f t="shared" si="7"/>
        <v>DY21Q2</v>
      </c>
      <c r="H63" s="37" t="str">
        <f>IF(COUNTA($D$2:D63)&lt;=$G$2,COUNTA($D$2:D63),"")</f>
        <v/>
      </c>
      <c r="I63" s="37"/>
      <c r="J63" s="96"/>
      <c r="M63" s="246"/>
      <c r="N63" s="246"/>
      <c r="O63" s="246"/>
      <c r="P63" s="249"/>
      <c r="Q63" s="249"/>
      <c r="R63" s="249"/>
      <c r="S63" s="249"/>
      <c r="T63" s="42" t="s">
        <v>165</v>
      </c>
      <c r="U63" s="41" t="str">
        <f>IF(U57="",IF(U$4='SUD reporting logic (NO EDIT)'!$M$61,'SUD reporting schedule'!B$15,""),VLOOKUP(U57,$A$1:$B$101,2,FALSE))</f>
        <v>DY8Q1</v>
      </c>
      <c r="V63" s="41" t="str">
        <f>IF($S$61=1,U63,"")</f>
        <v>DY8Q1</v>
      </c>
    </row>
    <row r="64" spans="1:22" ht="15.75" thickBot="1" x14ac:dyDescent="0.3">
      <c r="A64" s="38" t="s">
        <v>221</v>
      </c>
      <c r="B64" s="38" t="s">
        <v>222</v>
      </c>
      <c r="D64" s="35" t="str">
        <f t="shared" si="3"/>
        <v>DY21Q3</v>
      </c>
      <c r="F64" s="35" t="str">
        <f t="shared" si="7"/>
        <v>DY21Q3</v>
      </c>
      <c r="H64" s="37" t="str">
        <f>IF(COUNTA($D$2:D64)&lt;=$G$2,COUNTA($D$2:D64),"")</f>
        <v/>
      </c>
      <c r="I64" s="37"/>
      <c r="J64" s="96"/>
      <c r="M64" s="246"/>
      <c r="N64" s="246"/>
      <c r="O64" s="246"/>
      <c r="P64" s="249"/>
      <c r="Q64" s="249"/>
      <c r="R64" s="249"/>
      <c r="S64" s="249"/>
      <c r="T64" s="42"/>
      <c r="U64" s="41"/>
      <c r="V64" s="41"/>
    </row>
    <row r="65" spans="1:22" ht="30.75" thickBot="1" x14ac:dyDescent="0.3">
      <c r="A65" s="38" t="s">
        <v>222</v>
      </c>
      <c r="B65" s="38" t="s">
        <v>223</v>
      </c>
      <c r="D65" s="35" t="str">
        <f t="shared" si="3"/>
        <v>DY21Q4</v>
      </c>
      <c r="F65" s="35" t="str">
        <f t="shared" si="7"/>
        <v>DY21Q4</v>
      </c>
      <c r="H65" s="37" t="str">
        <f>IF(COUNTA($D$2:D65)&lt;=$G$2,COUNTA($D$2:D65),"")</f>
        <v/>
      </c>
      <c r="I65" s="37"/>
      <c r="J65" s="96"/>
      <c r="M65" s="246"/>
      <c r="N65" s="246"/>
      <c r="O65" s="246"/>
      <c r="P65" s="249"/>
      <c r="Q65" s="249"/>
      <c r="R65" s="249"/>
      <c r="S65" s="249"/>
      <c r="T65" s="42" t="s">
        <v>168</v>
      </c>
      <c r="U65" s="41" t="str">
        <f>IF(R61="","",IF(MOD(R61,4)=0, "CY" &amp; ($I$2-1+R61/4), ""))</f>
        <v/>
      </c>
      <c r="V65" s="41" t="str">
        <f>IF($S$61=1,U65,"")</f>
        <v/>
      </c>
    </row>
    <row r="66" spans="1:22" ht="15.75" thickBot="1" x14ac:dyDescent="0.3">
      <c r="A66" s="38" t="s">
        <v>223</v>
      </c>
      <c r="B66" s="38" t="s">
        <v>224</v>
      </c>
      <c r="D66" s="35" t="str">
        <f t="shared" si="3"/>
        <v>DY22Q1</v>
      </c>
      <c r="F66" s="35" t="str">
        <f t="shared" si="7"/>
        <v>DY22Q1</v>
      </c>
      <c r="H66" s="37" t="str">
        <f>IF(COUNTA($D$2:D66)&lt;=$G$2,COUNTA($D$2:D66),"")</f>
        <v/>
      </c>
      <c r="I66" s="37"/>
      <c r="J66" s="96"/>
      <c r="M66" s="247"/>
      <c r="N66" s="247"/>
      <c r="O66" s="247"/>
      <c r="P66" s="250"/>
      <c r="Q66" s="250"/>
      <c r="R66" s="250"/>
      <c r="S66" s="250"/>
      <c r="T66" s="43" t="s">
        <v>170</v>
      </c>
      <c r="U66" s="41" t="str">
        <f>IF(MOD(Q61,4)=0, "DY" &amp; Q61/4, "")</f>
        <v/>
      </c>
      <c r="V66" s="41" t="str">
        <f>IF($S$61=1,U66,"")</f>
        <v/>
      </c>
    </row>
    <row r="67" spans="1:22" ht="30.75" customHeight="1" thickBot="1" x14ac:dyDescent="0.3">
      <c r="A67" s="38" t="s">
        <v>224</v>
      </c>
      <c r="B67" s="38" t="s">
        <v>225</v>
      </c>
      <c r="D67" s="35" t="str">
        <f t="shared" si="3"/>
        <v>DY22Q2</v>
      </c>
      <c r="F67" s="35" t="str">
        <f t="shared" ref="F67:F82" si="8">IF(F66="","",VLOOKUP(F66,$A$1:$B$101,2,FALSE))</f>
        <v>DY22Q2</v>
      </c>
      <c r="H67" s="37" t="str">
        <f>IF(COUNTA($D$2:D67)&lt;=$G$2,COUNTA($D$2:D67),"")</f>
        <v/>
      </c>
      <c r="I67" s="37"/>
      <c r="J67" s="96"/>
      <c r="M67" s="245">
        <f>EDATE(M61,3)</f>
        <v>45839</v>
      </c>
      <c r="N67" s="245">
        <f>IF(N61="","",(EDATE(N61,3)))</f>
        <v>45930</v>
      </c>
      <c r="O67" s="245">
        <f>IF(O61="","",(EDATE(O61,3)))</f>
        <v>45989</v>
      </c>
      <c r="P67" s="248">
        <f>COUNT($M$7:M72)</f>
        <v>11</v>
      </c>
      <c r="Q67" s="248">
        <f>P61+$J$4</f>
        <v>30</v>
      </c>
      <c r="R67" s="248">
        <f>IF(R61="",IF($U$5=M67,4,""),R61+1)</f>
        <v>8</v>
      </c>
      <c r="S67" s="248">
        <f>IF(P67&lt;=$G$2,1,0)</f>
        <v>1</v>
      </c>
      <c r="T67" s="40" t="s">
        <v>162</v>
      </c>
      <c r="U67" s="41" t="str">
        <f>IF(U61="",IF(U$3='SUD reporting logic (NO EDIT)'!$M$67,'SUD reporting schedule'!B$15,""),VLOOKUP(U61,$A$1:$B$101,2,FALSE))</f>
        <v>DY8Q3</v>
      </c>
      <c r="V67" s="41" t="str">
        <f>IF($S$67=1,U67,"")</f>
        <v>DY8Q3</v>
      </c>
    </row>
    <row r="68" spans="1:22" ht="15.75" thickBot="1" x14ac:dyDescent="0.3">
      <c r="A68" s="38" t="s">
        <v>225</v>
      </c>
      <c r="B68" s="38" t="s">
        <v>226</v>
      </c>
      <c r="D68" s="35" t="str">
        <f t="shared" si="3"/>
        <v>DY22Q3</v>
      </c>
      <c r="F68" s="35" t="str">
        <f t="shared" si="8"/>
        <v>DY22Q3</v>
      </c>
      <c r="H68" s="37" t="str">
        <f>IF(COUNTA($D$2:D68)&lt;=$G$2,COUNTA($D$2:D68),"")</f>
        <v/>
      </c>
      <c r="I68" s="37"/>
      <c r="J68" s="96"/>
      <c r="M68" s="246"/>
      <c r="N68" s="246"/>
      <c r="O68" s="246"/>
      <c r="P68" s="249"/>
      <c r="Q68" s="249"/>
      <c r="R68" s="249"/>
      <c r="S68" s="249"/>
      <c r="T68" s="42" t="s">
        <v>72</v>
      </c>
      <c r="U68" s="41" t="str">
        <f>IF(U62="",IF(U$3='SUD reporting logic (NO EDIT)'!$M$67,'SUD reporting schedule'!B$15,""),VLOOKUP(U62,$A$1:$B$101,2,FALSE))</f>
        <v>DY8Q3</v>
      </c>
      <c r="V68" s="41" t="str">
        <f>IF($S$67=1,U68,"")</f>
        <v>DY8Q3</v>
      </c>
    </row>
    <row r="69" spans="1:22" ht="15.75" thickBot="1" x14ac:dyDescent="0.3">
      <c r="A69" s="38" t="s">
        <v>226</v>
      </c>
      <c r="B69" s="38" t="s">
        <v>227</v>
      </c>
      <c r="D69" s="35" t="str">
        <f t="shared" si="3"/>
        <v>DY22Q4</v>
      </c>
      <c r="F69" s="35" t="str">
        <f t="shared" si="8"/>
        <v>DY22Q4</v>
      </c>
      <c r="H69" s="37" t="str">
        <f>IF(COUNTA($D$2:D69)&lt;=$G$2,COUNTA($D$2:D69),"")</f>
        <v/>
      </c>
      <c r="I69" s="37"/>
      <c r="J69" s="96"/>
      <c r="M69" s="246"/>
      <c r="N69" s="246"/>
      <c r="O69" s="246"/>
      <c r="P69" s="249"/>
      <c r="Q69" s="249"/>
      <c r="R69" s="249"/>
      <c r="S69" s="249"/>
      <c r="T69" s="42" t="s">
        <v>165</v>
      </c>
      <c r="U69" s="41" t="str">
        <f>IF(U63="",IF(U$4='SUD reporting logic (NO EDIT)'!$M$67,'SUD reporting schedule'!B$15,""),VLOOKUP(U63,$A$1:$B$101,2,FALSE))</f>
        <v>DY8Q2</v>
      </c>
      <c r="V69" s="41" t="str">
        <f>IF($S$67=1,U69,"")</f>
        <v>DY8Q2</v>
      </c>
    </row>
    <row r="70" spans="1:22" ht="15.75" thickBot="1" x14ac:dyDescent="0.3">
      <c r="A70" s="38" t="s">
        <v>227</v>
      </c>
      <c r="B70" s="38" t="s">
        <v>228</v>
      </c>
      <c r="D70" s="35" t="str">
        <f t="shared" si="3"/>
        <v>DY23Q1</v>
      </c>
      <c r="F70" s="35" t="str">
        <f t="shared" si="8"/>
        <v>DY23Q1</v>
      </c>
      <c r="H70" s="37" t="str">
        <f>IF(COUNTA($D$2:D70)&lt;=$G$2,COUNTA($D$2:D70),"")</f>
        <v/>
      </c>
      <c r="I70" s="37"/>
      <c r="J70" s="96"/>
      <c r="M70" s="246"/>
      <c r="N70" s="246"/>
      <c r="O70" s="246"/>
      <c r="P70" s="249"/>
      <c r="Q70" s="249"/>
      <c r="R70" s="249"/>
      <c r="S70" s="249"/>
      <c r="T70" s="42"/>
      <c r="U70" s="41"/>
      <c r="V70" s="41"/>
    </row>
    <row r="71" spans="1:22" ht="30.75" thickBot="1" x14ac:dyDescent="0.3">
      <c r="A71" s="38" t="s">
        <v>228</v>
      </c>
      <c r="B71" s="38" t="s">
        <v>229</v>
      </c>
      <c r="D71" s="35" t="str">
        <f t="shared" si="3"/>
        <v>DY23Q2</v>
      </c>
      <c r="F71" s="35" t="str">
        <f t="shared" si="8"/>
        <v>DY23Q2</v>
      </c>
      <c r="H71" s="37" t="str">
        <f>IF(COUNTA($D$2:D71)&lt;=$G$2,COUNTA($D$2:D71),"")</f>
        <v/>
      </c>
      <c r="I71" s="37"/>
      <c r="J71" s="96"/>
      <c r="M71" s="246"/>
      <c r="N71" s="246"/>
      <c r="O71" s="246"/>
      <c r="P71" s="249"/>
      <c r="Q71" s="249"/>
      <c r="R71" s="249"/>
      <c r="S71" s="249"/>
      <c r="T71" s="42" t="s">
        <v>168</v>
      </c>
      <c r="U71" s="41" t="str">
        <f>IF(R67="","",IF(MOD(R67,4)=0, "CY" &amp; ($I$2-1+R67/4), ""))</f>
        <v>CY2024</v>
      </c>
      <c r="V71" s="41" t="str">
        <f>IF($S$67=1,U71,"")</f>
        <v>CY2024</v>
      </c>
    </row>
    <row r="72" spans="1:22" ht="15.75" thickBot="1" x14ac:dyDescent="0.3">
      <c r="A72" s="38" t="s">
        <v>229</v>
      </c>
      <c r="B72" s="38" t="s">
        <v>230</v>
      </c>
      <c r="D72" s="35" t="str">
        <f t="shared" si="3"/>
        <v>DY23Q3</v>
      </c>
      <c r="F72" s="35" t="str">
        <f t="shared" si="8"/>
        <v>DY23Q3</v>
      </c>
      <c r="H72" s="37" t="str">
        <f>IF(COUNTA($D$2:D72)&lt;=$G$2,COUNTA($D$2:D72),"")</f>
        <v/>
      </c>
      <c r="I72" s="37"/>
      <c r="J72" s="96"/>
      <c r="M72" s="247"/>
      <c r="N72" s="247"/>
      <c r="O72" s="247"/>
      <c r="P72" s="250"/>
      <c r="Q72" s="250"/>
      <c r="R72" s="250"/>
      <c r="S72" s="250"/>
      <c r="T72" s="43" t="s">
        <v>170</v>
      </c>
      <c r="U72" s="41" t="str">
        <f>IF(MOD(Q67,4)=0, "DY" &amp; Q67/4, "")</f>
        <v/>
      </c>
      <c r="V72" s="41" t="str">
        <f>IF($S$67=1,U72,"")</f>
        <v/>
      </c>
    </row>
    <row r="73" spans="1:22" ht="30.75" customHeight="1" thickBot="1" x14ac:dyDescent="0.3">
      <c r="A73" s="38" t="s">
        <v>230</v>
      </c>
      <c r="B73" s="38" t="s">
        <v>231</v>
      </c>
      <c r="D73" s="35" t="str">
        <f t="shared" ref="D73:D136" si="9">IF(D72="","",VLOOKUP(D72,$A$1:$B$401,2,FALSE))</f>
        <v>DY23Q4</v>
      </c>
      <c r="F73" s="35" t="str">
        <f t="shared" si="8"/>
        <v>DY23Q4</v>
      </c>
      <c r="H73" s="37" t="str">
        <f>IF(COUNTA($D$2:D73)&lt;=$G$2,COUNTA($D$2:D73),"")</f>
        <v/>
      </c>
      <c r="I73" s="37"/>
      <c r="J73" s="96"/>
      <c r="M73" s="245">
        <f>EDATE(M67,3)</f>
        <v>45931</v>
      </c>
      <c r="N73" s="245">
        <f>IF(N67="","",(EDATE(N67,3)))</f>
        <v>46021</v>
      </c>
      <c r="O73" s="245">
        <f>IF(O67="","",(EDATE(O67,3)))</f>
        <v>46081</v>
      </c>
      <c r="P73" s="248">
        <f>COUNT($M$7:M78)</f>
        <v>12</v>
      </c>
      <c r="Q73" s="248">
        <f>P67+$J$4</f>
        <v>31</v>
      </c>
      <c r="R73" s="248">
        <f>IF(R67="",IF($U$5=M73,4,""),R67+1)</f>
        <v>9</v>
      </c>
      <c r="S73" s="248">
        <f>IF(P73&lt;=$G$2,1,0)</f>
        <v>1</v>
      </c>
      <c r="T73" s="40" t="s">
        <v>162</v>
      </c>
      <c r="U73" s="41" t="str">
        <f>IF(U67="",IF(U$3='SUD reporting logic (NO EDIT)'!$M$73,'SUD reporting schedule'!B$15,""),VLOOKUP(U67,$A$1:$B$101,2,FALSE))</f>
        <v>DY8Q4</v>
      </c>
      <c r="V73" s="41" t="str">
        <f>IF($S$73=1,U73,"")</f>
        <v>DY8Q4</v>
      </c>
    </row>
    <row r="74" spans="1:22" ht="15.75" thickBot="1" x14ac:dyDescent="0.3">
      <c r="A74" s="38" t="s">
        <v>231</v>
      </c>
      <c r="B74" s="38" t="s">
        <v>232</v>
      </c>
      <c r="D74" s="35" t="str">
        <f t="shared" si="9"/>
        <v>DY24Q1</v>
      </c>
      <c r="F74" s="35" t="str">
        <f t="shared" si="8"/>
        <v>DY24Q1</v>
      </c>
      <c r="H74" s="37" t="str">
        <f>IF(COUNTA($D$2:D74)&lt;=$G$2,COUNTA($D$2:D74),"")</f>
        <v/>
      </c>
      <c r="I74" s="37"/>
      <c r="J74" s="96"/>
      <c r="M74" s="246"/>
      <c r="N74" s="246"/>
      <c r="O74" s="246"/>
      <c r="P74" s="249"/>
      <c r="Q74" s="249"/>
      <c r="R74" s="249"/>
      <c r="S74" s="249"/>
      <c r="T74" s="42" t="s">
        <v>72</v>
      </c>
      <c r="U74" s="41" t="str">
        <f>IF(U68="",IF(U$3='SUD reporting logic (NO EDIT)'!$M$73,'SUD reporting schedule'!B$15,""),VLOOKUP(U68,$A$1:$B$101,2,FALSE))</f>
        <v>DY8Q4</v>
      </c>
      <c r="V74" s="41" t="str">
        <f>IF($S$73=1,U74,"")</f>
        <v>DY8Q4</v>
      </c>
    </row>
    <row r="75" spans="1:22" ht="15.75" thickBot="1" x14ac:dyDescent="0.3">
      <c r="A75" s="38" t="s">
        <v>232</v>
      </c>
      <c r="B75" s="38" t="s">
        <v>233</v>
      </c>
      <c r="D75" s="35" t="str">
        <f t="shared" si="9"/>
        <v>DY24Q2</v>
      </c>
      <c r="F75" s="35" t="str">
        <f t="shared" si="8"/>
        <v>DY24Q2</v>
      </c>
      <c r="H75" s="37" t="str">
        <f>IF(COUNTA($D$2:D75)&lt;=$G$2,COUNTA($D$2:D75),"")</f>
        <v/>
      </c>
      <c r="I75" s="37"/>
      <c r="J75" s="96"/>
      <c r="M75" s="246"/>
      <c r="N75" s="246"/>
      <c r="O75" s="246"/>
      <c r="P75" s="249"/>
      <c r="Q75" s="249"/>
      <c r="R75" s="249"/>
      <c r="S75" s="249"/>
      <c r="T75" s="42" t="s">
        <v>165</v>
      </c>
      <c r="U75" s="41" t="str">
        <f>IF(U69="",IF(U$4='SUD reporting logic (NO EDIT)'!$M$73,'SUD reporting schedule'!B$15,""),VLOOKUP(U69,$A$1:$B$101,2,FALSE))</f>
        <v>DY8Q3</v>
      </c>
      <c r="V75" s="41" t="str">
        <f>IF($S$73=1,U75,"")</f>
        <v>DY8Q3</v>
      </c>
    </row>
    <row r="76" spans="1:22" ht="15.75" thickBot="1" x14ac:dyDescent="0.3">
      <c r="A76" s="38" t="s">
        <v>233</v>
      </c>
      <c r="B76" s="38" t="s">
        <v>234</v>
      </c>
      <c r="D76" s="35" t="str">
        <f t="shared" si="9"/>
        <v>DY24Q3</v>
      </c>
      <c r="F76" s="35" t="str">
        <f t="shared" si="8"/>
        <v>DY24Q3</v>
      </c>
      <c r="H76" s="37" t="str">
        <f>IF(COUNTA($D$2:D76)&lt;=$G$2,COUNTA($D$2:D76),"")</f>
        <v/>
      </c>
      <c r="I76" s="37"/>
      <c r="J76" s="96"/>
      <c r="M76" s="246"/>
      <c r="N76" s="246"/>
      <c r="O76" s="246"/>
      <c r="P76" s="249"/>
      <c r="Q76" s="249"/>
      <c r="R76" s="249"/>
      <c r="S76" s="249"/>
      <c r="T76" s="42"/>
      <c r="U76" s="41"/>
      <c r="V76" s="41"/>
    </row>
    <row r="77" spans="1:22" ht="30.75" thickBot="1" x14ac:dyDescent="0.3">
      <c r="A77" s="38" t="s">
        <v>234</v>
      </c>
      <c r="B77" s="38" t="s">
        <v>235</v>
      </c>
      <c r="D77" s="35" t="str">
        <f t="shared" si="9"/>
        <v>DY24Q4</v>
      </c>
      <c r="F77" s="35" t="str">
        <f t="shared" si="8"/>
        <v>DY24Q4</v>
      </c>
      <c r="H77" s="37" t="str">
        <f>IF(COUNTA($D$2:D77)&lt;=$G$2,COUNTA($D$2:D77),"")</f>
        <v/>
      </c>
      <c r="I77" s="37"/>
      <c r="J77" s="96"/>
      <c r="M77" s="246"/>
      <c r="N77" s="246"/>
      <c r="O77" s="246"/>
      <c r="P77" s="249"/>
      <c r="Q77" s="249"/>
      <c r="R77" s="249"/>
      <c r="S77" s="249"/>
      <c r="T77" s="42" t="s">
        <v>168</v>
      </c>
      <c r="U77" s="41" t="str">
        <f>IF(R73="","",IF(MOD(R73,4)=0, "CY" &amp; ($I$2-1+R73/4), ""))</f>
        <v/>
      </c>
      <c r="V77" s="41" t="str">
        <f>IF($S$73=1,U77,"")</f>
        <v/>
      </c>
    </row>
    <row r="78" spans="1:22" ht="15.75" thickBot="1" x14ac:dyDescent="0.3">
      <c r="A78" s="38" t="s">
        <v>235</v>
      </c>
      <c r="B78" s="38" t="s">
        <v>236</v>
      </c>
      <c r="D78" s="35" t="str">
        <f t="shared" si="9"/>
        <v>DY25Q1</v>
      </c>
      <c r="F78" s="35" t="str">
        <f t="shared" si="8"/>
        <v>DY25Q1</v>
      </c>
      <c r="H78" s="37" t="str">
        <f>IF(COUNTA($D$2:D78)&lt;=$G$2,COUNTA($D$2:D78),"")</f>
        <v/>
      </c>
      <c r="I78" s="37"/>
      <c r="J78" s="96"/>
      <c r="M78" s="247"/>
      <c r="N78" s="247"/>
      <c r="O78" s="247"/>
      <c r="P78" s="250"/>
      <c r="Q78" s="250"/>
      <c r="R78" s="250"/>
      <c r="S78" s="250"/>
      <c r="T78" s="43" t="s">
        <v>170</v>
      </c>
      <c r="U78" s="41" t="str">
        <f>IF(MOD(Q73,4)=0, "DY" &amp; Q73/4, "")</f>
        <v/>
      </c>
      <c r="V78" s="41" t="str">
        <f>IF($S$73=1,U78,"")</f>
        <v/>
      </c>
    </row>
    <row r="79" spans="1:22" ht="30.75" customHeight="1" thickBot="1" x14ac:dyDescent="0.3">
      <c r="A79" s="38" t="s">
        <v>236</v>
      </c>
      <c r="B79" s="38" t="s">
        <v>237</v>
      </c>
      <c r="D79" s="35" t="str">
        <f t="shared" si="9"/>
        <v>DY25Q2</v>
      </c>
      <c r="F79" s="35" t="str">
        <f t="shared" si="8"/>
        <v>DY25Q2</v>
      </c>
      <c r="H79" s="37" t="str">
        <f>IF(COUNTA($D$2:D79)&lt;=$G$2,COUNTA($D$2:D79),"")</f>
        <v/>
      </c>
      <c r="I79" s="37"/>
      <c r="J79" s="96"/>
      <c r="M79" s="254">
        <f>EDATE(M73,3)</f>
        <v>46023</v>
      </c>
      <c r="N79" s="254">
        <f>IF(N73="","",(EDATE(N73,3)))</f>
        <v>46111</v>
      </c>
      <c r="O79" s="254">
        <f>IF(O73="","",(EDATE(O73,3)))</f>
        <v>46170</v>
      </c>
      <c r="P79" s="251">
        <f>COUNT($M$7:M84)</f>
        <v>13</v>
      </c>
      <c r="Q79" s="251">
        <f>P73+$J$4</f>
        <v>32</v>
      </c>
      <c r="R79" s="251">
        <f>IF(R73="",IF($U$5=M79,4,""),R73+1)</f>
        <v>10</v>
      </c>
      <c r="S79" s="251">
        <f>IF(P79&lt;=$G$2,1,0)</f>
        <v>1</v>
      </c>
      <c r="T79" s="44" t="s">
        <v>162</v>
      </c>
      <c r="U79" s="45" t="str">
        <f>IF(U73="",IF(U$3='SUD reporting logic (NO EDIT)'!$M$79,'SUD reporting schedule'!B$15,""),VLOOKUP(U73,$A$1:$B$101,2,FALSE))</f>
        <v>DY9Q1</v>
      </c>
      <c r="V79" s="45" t="str">
        <f>IF($S$79=1,U79,"")</f>
        <v>DY9Q1</v>
      </c>
    </row>
    <row r="80" spans="1:22" ht="15.75" thickBot="1" x14ac:dyDescent="0.3">
      <c r="A80" s="38" t="s">
        <v>237</v>
      </c>
      <c r="B80" s="38" t="s">
        <v>238</v>
      </c>
      <c r="D80" s="35" t="str">
        <f t="shared" si="9"/>
        <v>DY25Q3</v>
      </c>
      <c r="F80" s="35" t="str">
        <f t="shared" si="8"/>
        <v>DY25Q3</v>
      </c>
      <c r="H80" s="37" t="str">
        <f>IF(COUNTA($D$2:D80)&lt;=$G$2,COUNTA($D$2:D80),"")</f>
        <v/>
      </c>
      <c r="I80" s="37"/>
      <c r="J80" s="96"/>
      <c r="M80" s="255"/>
      <c r="N80" s="255"/>
      <c r="O80" s="255"/>
      <c r="P80" s="252"/>
      <c r="Q80" s="252"/>
      <c r="R80" s="252"/>
      <c r="S80" s="252"/>
      <c r="T80" s="46" t="s">
        <v>72</v>
      </c>
      <c r="U80" s="45" t="str">
        <f>IF(U74="",IF(U$3='SUD reporting logic (NO EDIT)'!$M$79,'SUD reporting schedule'!B$15,""),VLOOKUP(U74,$A$1:$B$101,2,FALSE))</f>
        <v>DY9Q1</v>
      </c>
      <c r="V80" s="45" t="str">
        <f>IF($S$79=1,U80,"")</f>
        <v>DY9Q1</v>
      </c>
    </row>
    <row r="81" spans="1:22" ht="15.75" thickBot="1" x14ac:dyDescent="0.3">
      <c r="A81" s="38" t="s">
        <v>238</v>
      </c>
      <c r="B81" s="38" t="s">
        <v>239</v>
      </c>
      <c r="D81" s="35" t="str">
        <f t="shared" si="9"/>
        <v>DY25Q4</v>
      </c>
      <c r="F81" s="35" t="str">
        <f t="shared" si="8"/>
        <v>DY25Q4</v>
      </c>
      <c r="H81" s="37" t="str">
        <f>IF(COUNTA($D$2:D81)&lt;=$G$2,COUNTA($D$2:D81),"")</f>
        <v/>
      </c>
      <c r="I81" s="37"/>
      <c r="J81" s="96"/>
      <c r="M81" s="255"/>
      <c r="N81" s="255"/>
      <c r="O81" s="255"/>
      <c r="P81" s="252"/>
      <c r="Q81" s="252"/>
      <c r="R81" s="252"/>
      <c r="S81" s="252"/>
      <c r="T81" s="46" t="s">
        <v>165</v>
      </c>
      <c r="U81" s="45" t="str">
        <f>IF(U75="",IF(U$4='SUD reporting logic (NO EDIT)'!$M$79,'SUD reporting schedule'!B$15,""),VLOOKUP(U75,$A$1:$B$101,2,FALSE))</f>
        <v>DY8Q4</v>
      </c>
      <c r="V81" s="45" t="str">
        <f>IF($S$79=1,U81,"")</f>
        <v>DY8Q4</v>
      </c>
    </row>
    <row r="82" spans="1:22" ht="15.75" thickBot="1" x14ac:dyDescent="0.3">
      <c r="A82" s="38" t="s">
        <v>239</v>
      </c>
      <c r="B82" s="38" t="s">
        <v>240</v>
      </c>
      <c r="D82" s="35" t="str">
        <f t="shared" si="9"/>
        <v>DY26Q1</v>
      </c>
      <c r="F82" s="35" t="str">
        <f t="shared" si="8"/>
        <v>DY26Q1</v>
      </c>
      <c r="H82" s="37" t="str">
        <f>IF(COUNTA($D$2:D82)&lt;=$G$2,COUNTA($D$2:D82),"")</f>
        <v/>
      </c>
      <c r="I82" s="37"/>
      <c r="J82" s="96"/>
      <c r="M82" s="255"/>
      <c r="N82" s="255"/>
      <c r="O82" s="255"/>
      <c r="P82" s="252"/>
      <c r="Q82" s="252"/>
      <c r="R82" s="252"/>
      <c r="S82" s="252"/>
      <c r="T82" s="46"/>
      <c r="U82" s="45"/>
      <c r="V82" s="45"/>
    </row>
    <row r="83" spans="1:22" ht="30.75" thickBot="1" x14ac:dyDescent="0.3">
      <c r="A83" s="38" t="s">
        <v>240</v>
      </c>
      <c r="B83" s="38" t="s">
        <v>241</v>
      </c>
      <c r="D83" s="35" t="str">
        <f t="shared" si="9"/>
        <v>DY26Q2</v>
      </c>
      <c r="F83" s="35" t="e">
        <f t="shared" ref="F83:F98" si="10">IF(F82="","",VLOOKUP(F82,$A$1:$B$101,2,FALSE))</f>
        <v>#N/A</v>
      </c>
      <c r="H83" s="37" t="str">
        <f>IF(COUNTA($D$2:D83)&lt;=$G$2,COUNTA($D$2:D83),"")</f>
        <v/>
      </c>
      <c r="I83" s="37"/>
      <c r="J83" s="96"/>
      <c r="M83" s="255"/>
      <c r="N83" s="255"/>
      <c r="O83" s="255"/>
      <c r="P83" s="252"/>
      <c r="Q83" s="252"/>
      <c r="R83" s="252"/>
      <c r="S83" s="252"/>
      <c r="T83" s="46" t="s">
        <v>168</v>
      </c>
      <c r="U83" s="45" t="str">
        <f>IF(R79="","",IF(MOD(R79,4)=0, "CY" &amp; ($I$2-1+R79/4), ""))</f>
        <v/>
      </c>
      <c r="V83" s="45" t="str">
        <f>IF($S$79=1,U83,"")</f>
        <v/>
      </c>
    </row>
    <row r="84" spans="1:22" ht="15.75" thickBot="1" x14ac:dyDescent="0.3">
      <c r="A84" s="38" t="s">
        <v>241</v>
      </c>
      <c r="B84" s="38" t="s">
        <v>242</v>
      </c>
      <c r="D84" s="35" t="str">
        <f t="shared" si="9"/>
        <v>DY26Q3</v>
      </c>
      <c r="F84" s="35" t="e">
        <f t="shared" si="10"/>
        <v>#N/A</v>
      </c>
      <c r="H84" s="37" t="str">
        <f>IF(COUNTA($D$2:D84)&lt;=$G$2,COUNTA($D$2:D84),"")</f>
        <v/>
      </c>
      <c r="I84" s="37"/>
      <c r="J84" s="96"/>
      <c r="M84" s="256"/>
      <c r="N84" s="256"/>
      <c r="O84" s="256"/>
      <c r="P84" s="253"/>
      <c r="Q84" s="253"/>
      <c r="R84" s="253"/>
      <c r="S84" s="253"/>
      <c r="T84" s="47" t="s">
        <v>170</v>
      </c>
      <c r="U84" s="45" t="str">
        <f>IF(MOD(Q79,4)=0, "DY" &amp; Q79/4, "")</f>
        <v>DY8</v>
      </c>
      <c r="V84" s="45" t="str">
        <f>IF($S$79=1,U84,"")</f>
        <v>DY8</v>
      </c>
    </row>
    <row r="85" spans="1:22" ht="15.75" thickBot="1" x14ac:dyDescent="0.3">
      <c r="A85" s="38" t="s">
        <v>242</v>
      </c>
      <c r="B85" s="38" t="s">
        <v>243</v>
      </c>
      <c r="D85" s="35" t="str">
        <f t="shared" si="9"/>
        <v>DY26Q4</v>
      </c>
      <c r="F85" s="35" t="e">
        <f t="shared" si="10"/>
        <v>#N/A</v>
      </c>
      <c r="H85" s="37" t="str">
        <f>IF(COUNTA($D$2:D85)&lt;=$G$2,COUNTA($D$2:D85),"")</f>
        <v/>
      </c>
      <c r="I85" s="37"/>
      <c r="J85" s="96"/>
      <c r="M85" s="254">
        <f>EDATE(M79,3)</f>
        <v>46113</v>
      </c>
      <c r="N85" s="254">
        <f>IF(N79="","",(EDATE(N79,3)))</f>
        <v>46203</v>
      </c>
      <c r="O85" s="254">
        <f>IF(O79="","",(EDATE(O79,3)))</f>
        <v>46262</v>
      </c>
      <c r="P85" s="251">
        <f>COUNT($M$7:M90)</f>
        <v>14</v>
      </c>
      <c r="Q85" s="251">
        <f>P79+$J$4</f>
        <v>33</v>
      </c>
      <c r="R85" s="251">
        <f>IF(R79="",IF($U$5=M85,4,""),R79+1)</f>
        <v>11</v>
      </c>
      <c r="S85" s="251">
        <f>IF(P85&lt;=$G$2,1,0)</f>
        <v>1</v>
      </c>
      <c r="T85" s="44" t="s">
        <v>162</v>
      </c>
      <c r="U85" s="45" t="str">
        <f>IF(U79="",IF(U$3='SUD reporting logic (NO EDIT)'!$M$85,'SUD reporting schedule'!B$15,""),VLOOKUP(U79,$A$1:$B$101,2,FALSE))</f>
        <v>DY9Q2</v>
      </c>
      <c r="V85" s="45" t="str">
        <f>IF($S$85=1,U85,"")</f>
        <v>DY9Q2</v>
      </c>
    </row>
    <row r="86" spans="1:22" ht="15.75" thickBot="1" x14ac:dyDescent="0.3">
      <c r="A86" s="38" t="s">
        <v>243</v>
      </c>
      <c r="B86" s="38" t="s">
        <v>334</v>
      </c>
      <c r="D86" s="35" t="str">
        <f t="shared" si="9"/>
        <v>DY27Q1</v>
      </c>
      <c r="F86" s="35" t="e">
        <f t="shared" si="10"/>
        <v>#N/A</v>
      </c>
      <c r="H86" s="37" t="str">
        <f>IF(COUNTA($D$2:D86)&lt;=$G$2,COUNTA($D$2:D86),"")</f>
        <v/>
      </c>
      <c r="I86" s="37"/>
      <c r="J86" s="96"/>
      <c r="M86" s="255"/>
      <c r="N86" s="255"/>
      <c r="O86" s="255"/>
      <c r="P86" s="252"/>
      <c r="Q86" s="252"/>
      <c r="R86" s="252"/>
      <c r="S86" s="252"/>
      <c r="T86" s="46" t="s">
        <v>72</v>
      </c>
      <c r="U86" s="45" t="str">
        <f>IF(U80="",IF(U$3='SUD reporting logic (NO EDIT)'!$M$85,'SUD reporting schedule'!B$15,""),VLOOKUP(U80,$A$1:$B$101,2,FALSE))</f>
        <v>DY9Q2</v>
      </c>
      <c r="V86" s="45" t="str">
        <f>IF($S$85=1,U86,"")</f>
        <v>DY9Q2</v>
      </c>
    </row>
    <row r="87" spans="1:22" ht="15.75" thickBot="1" x14ac:dyDescent="0.3">
      <c r="A87" s="38" t="s">
        <v>334</v>
      </c>
      <c r="B87" s="38" t="s">
        <v>245</v>
      </c>
      <c r="D87" s="35" t="str">
        <f t="shared" si="9"/>
        <v>DY27Q2</v>
      </c>
      <c r="F87" s="35" t="e">
        <f t="shared" si="10"/>
        <v>#N/A</v>
      </c>
      <c r="H87" s="37" t="str">
        <f>IF(COUNTA($D$2:D87)&lt;=$G$2,COUNTA($D$2:D87),"")</f>
        <v/>
      </c>
      <c r="I87" s="37"/>
      <c r="J87" s="96"/>
      <c r="M87" s="255"/>
      <c r="N87" s="255"/>
      <c r="O87" s="255"/>
      <c r="P87" s="252"/>
      <c r="Q87" s="252"/>
      <c r="R87" s="252"/>
      <c r="S87" s="252"/>
      <c r="T87" s="46" t="s">
        <v>165</v>
      </c>
      <c r="U87" s="45" t="str">
        <f>IF(U81="",IF(U$4='SUD reporting logic (NO EDIT)'!$M$85,'SUD reporting schedule'!B$15,""),VLOOKUP(U81,$A$1:$B$101,2,FALSE))</f>
        <v>DY9Q1</v>
      </c>
      <c r="V87" s="45" t="str">
        <f>IF($S$85=1,U87,"")</f>
        <v>DY9Q1</v>
      </c>
    </row>
    <row r="88" spans="1:22" ht="15.75" thickBot="1" x14ac:dyDescent="0.3">
      <c r="A88" s="38" t="s">
        <v>245</v>
      </c>
      <c r="B88" s="38" t="s">
        <v>246</v>
      </c>
      <c r="D88" s="35" t="str">
        <f t="shared" si="9"/>
        <v>DY27Q3</v>
      </c>
      <c r="F88" s="35" t="e">
        <f t="shared" si="10"/>
        <v>#N/A</v>
      </c>
      <c r="H88" s="37" t="str">
        <f>IF(COUNTA($D$2:D88)&lt;=$G$2,COUNTA($D$2:D88),"")</f>
        <v/>
      </c>
      <c r="I88" s="37"/>
      <c r="J88" s="96"/>
      <c r="M88" s="255"/>
      <c r="N88" s="255"/>
      <c r="O88" s="255"/>
      <c r="P88" s="252"/>
      <c r="Q88" s="252"/>
      <c r="R88" s="252"/>
      <c r="S88" s="252"/>
      <c r="T88" s="46"/>
      <c r="U88" s="45"/>
      <c r="V88" s="45"/>
    </row>
    <row r="89" spans="1:22" ht="30.75" thickBot="1" x14ac:dyDescent="0.3">
      <c r="A89" s="38" t="s">
        <v>246</v>
      </c>
      <c r="B89" s="38" t="s">
        <v>247</v>
      </c>
      <c r="D89" s="35" t="str">
        <f t="shared" si="9"/>
        <v>DY27Q4</v>
      </c>
      <c r="F89" s="35" t="e">
        <f t="shared" si="10"/>
        <v>#N/A</v>
      </c>
      <c r="H89" s="37" t="str">
        <f>IF(COUNTA($D$2:D89)&lt;=$G$2,COUNTA($D$2:D89),"")</f>
        <v/>
      </c>
      <c r="I89" s="37"/>
      <c r="J89" s="96"/>
      <c r="M89" s="255"/>
      <c r="N89" s="255"/>
      <c r="O89" s="255"/>
      <c r="P89" s="252"/>
      <c r="Q89" s="252"/>
      <c r="R89" s="252"/>
      <c r="S89" s="252"/>
      <c r="T89" s="46" t="s">
        <v>168</v>
      </c>
      <c r="U89" s="45" t="str">
        <f>IF(R85="","",IF(MOD(R85,4)=0, "CY" &amp; ($I$2-1+R85/4), ""))</f>
        <v/>
      </c>
      <c r="V89" s="45" t="str">
        <f>IF($S$85=1,U89,"")</f>
        <v/>
      </c>
    </row>
    <row r="90" spans="1:22" ht="15.75" thickBot="1" x14ac:dyDescent="0.3">
      <c r="A90" s="38" t="s">
        <v>247</v>
      </c>
      <c r="B90" s="38" t="s">
        <v>244</v>
      </c>
      <c r="D90" s="35" t="str">
        <f t="shared" si="9"/>
        <v>DY28Q1</v>
      </c>
      <c r="F90" s="35" t="e">
        <f t="shared" si="10"/>
        <v>#N/A</v>
      </c>
      <c r="H90" s="37" t="str">
        <f>IF(COUNTA($D$2:D90)&lt;=$G$2,COUNTA($D$2:D90),"")</f>
        <v/>
      </c>
      <c r="I90" s="37"/>
      <c r="J90" s="96"/>
      <c r="M90" s="256"/>
      <c r="N90" s="256"/>
      <c r="O90" s="256"/>
      <c r="P90" s="253"/>
      <c r="Q90" s="253"/>
      <c r="R90" s="253"/>
      <c r="S90" s="253"/>
      <c r="T90" s="47" t="s">
        <v>170</v>
      </c>
      <c r="U90" s="45" t="str">
        <f>IF(MOD(Q85,4)=0, "DY" &amp; Q85/4, "")</f>
        <v/>
      </c>
      <c r="V90" s="45" t="str">
        <f>IF($S$85=1,U90,"")</f>
        <v/>
      </c>
    </row>
    <row r="91" spans="1:22" ht="30.75" customHeight="1" thickBot="1" x14ac:dyDescent="0.3">
      <c r="A91" s="38" t="s">
        <v>244</v>
      </c>
      <c r="B91" s="38" t="s">
        <v>248</v>
      </c>
      <c r="D91" s="35" t="str">
        <f t="shared" si="9"/>
        <v>DY28Q2</v>
      </c>
      <c r="F91" s="35" t="e">
        <f t="shared" si="10"/>
        <v>#N/A</v>
      </c>
      <c r="H91" s="37" t="str">
        <f>IF(COUNTA($D$2:D91)&lt;=$G$2,COUNTA($D$2:D91),"")</f>
        <v/>
      </c>
      <c r="I91" s="37"/>
      <c r="J91" s="96"/>
      <c r="M91" s="254">
        <f>EDATE(M85,3)</f>
        <v>46204</v>
      </c>
      <c r="N91" s="254">
        <f>IF(N85="","",(EDATE(N85,3)))</f>
        <v>46295</v>
      </c>
      <c r="O91" s="254">
        <f>IF(O85="","",(EDATE(O85,3)))</f>
        <v>46354</v>
      </c>
      <c r="P91" s="251">
        <f>COUNT($M$7:M96)</f>
        <v>15</v>
      </c>
      <c r="Q91" s="251">
        <f>P85+$J$4</f>
        <v>34</v>
      </c>
      <c r="R91" s="251">
        <f>IF(R85="",IF($U$5=M91,4,""),R85+1)</f>
        <v>12</v>
      </c>
      <c r="S91" s="251">
        <f>IF(P91&lt;=$G$2,1,0)</f>
        <v>1</v>
      </c>
      <c r="T91" s="44" t="s">
        <v>162</v>
      </c>
      <c r="U91" s="45" t="str">
        <f>IF(U85="",IF(U$3='SUD reporting logic (NO EDIT)'!$M$91,'SUD reporting schedule'!B$15,""),VLOOKUP(U85,$A$1:$B$101,2,FALSE))</f>
        <v>DY9Q3</v>
      </c>
      <c r="V91" s="45" t="str">
        <f>IF($S$91=1,U91,"")</f>
        <v>DY9Q3</v>
      </c>
    </row>
    <row r="92" spans="1:22" ht="15.75" thickBot="1" x14ac:dyDescent="0.3">
      <c r="A92" s="38" t="s">
        <v>248</v>
      </c>
      <c r="B92" s="38" t="s">
        <v>249</v>
      </c>
      <c r="D92" s="35" t="str">
        <f t="shared" si="9"/>
        <v>DY28Q3</v>
      </c>
      <c r="F92" s="35" t="e">
        <f t="shared" si="10"/>
        <v>#N/A</v>
      </c>
      <c r="H92" s="37" t="str">
        <f>IF(COUNTA($D$2:D92)&lt;=$G$2,COUNTA($D$2:D92),"")</f>
        <v/>
      </c>
      <c r="I92" s="37"/>
      <c r="J92" s="96"/>
      <c r="M92" s="255"/>
      <c r="N92" s="255"/>
      <c r="O92" s="255"/>
      <c r="P92" s="252"/>
      <c r="Q92" s="252"/>
      <c r="R92" s="252"/>
      <c r="S92" s="252"/>
      <c r="T92" s="45" t="s">
        <v>72</v>
      </c>
      <c r="U92" s="45" t="str">
        <f>IF(U86="",IF(U$3='SUD reporting logic (NO EDIT)'!$M$91,'SUD reporting schedule'!B$15,""),VLOOKUP(U86,$A$1:$B$101,2,FALSE))</f>
        <v>DY9Q3</v>
      </c>
      <c r="V92" s="45" t="str">
        <f>IF($S$91=1,U92,"")</f>
        <v>DY9Q3</v>
      </c>
    </row>
    <row r="93" spans="1:22" ht="15.75" thickBot="1" x14ac:dyDescent="0.3">
      <c r="A93" s="38" t="s">
        <v>249</v>
      </c>
      <c r="B93" s="38" t="s">
        <v>250</v>
      </c>
      <c r="D93" s="35" t="str">
        <f t="shared" si="9"/>
        <v>DY28Q4</v>
      </c>
      <c r="F93" s="35" t="e">
        <f t="shared" si="10"/>
        <v>#N/A</v>
      </c>
      <c r="H93" s="37" t="str">
        <f>IF(COUNTA($D$2:D93)&lt;=$G$2,COUNTA($D$2:D93),"")</f>
        <v/>
      </c>
      <c r="I93" s="37"/>
      <c r="J93" s="96"/>
      <c r="M93" s="255"/>
      <c r="N93" s="255"/>
      <c r="O93" s="255"/>
      <c r="P93" s="252"/>
      <c r="Q93" s="252"/>
      <c r="R93" s="252"/>
      <c r="S93" s="252"/>
      <c r="T93" s="45" t="s">
        <v>165</v>
      </c>
      <c r="U93" s="45" t="str">
        <f>IF(U87="",IF(U$4='SUD reporting logic (NO EDIT)'!$M$91,'SUD reporting schedule'!B$15,""),VLOOKUP(U87,$A$1:$B$101,2,FALSE))</f>
        <v>DY9Q2</v>
      </c>
      <c r="V93" s="45" t="str">
        <f>IF($S$91=1,U93,"")</f>
        <v>DY9Q2</v>
      </c>
    </row>
    <row r="94" spans="1:22" ht="15.75" thickBot="1" x14ac:dyDescent="0.3">
      <c r="A94" s="38" t="s">
        <v>250</v>
      </c>
      <c r="B94" s="38" t="s">
        <v>251</v>
      </c>
      <c r="D94" s="35" t="str">
        <f t="shared" si="9"/>
        <v>DY29Q1</v>
      </c>
      <c r="F94" s="35" t="e">
        <f t="shared" si="10"/>
        <v>#N/A</v>
      </c>
      <c r="H94" s="37" t="str">
        <f>IF(COUNTA($D$2:D94)&lt;=$G$2,COUNTA($D$2:D94),"")</f>
        <v/>
      </c>
      <c r="I94" s="37"/>
      <c r="J94" s="96"/>
      <c r="M94" s="255"/>
      <c r="N94" s="255"/>
      <c r="O94" s="255"/>
      <c r="P94" s="252"/>
      <c r="Q94" s="252"/>
      <c r="R94" s="252"/>
      <c r="S94" s="252"/>
      <c r="T94" s="45"/>
      <c r="U94" s="45"/>
      <c r="V94" s="45"/>
    </row>
    <row r="95" spans="1:22" ht="30.75" thickBot="1" x14ac:dyDescent="0.3">
      <c r="A95" s="38" t="s">
        <v>251</v>
      </c>
      <c r="B95" s="38" t="s">
        <v>252</v>
      </c>
      <c r="D95" s="35" t="str">
        <f t="shared" si="9"/>
        <v>DY29Q2</v>
      </c>
      <c r="F95" s="35" t="e">
        <f t="shared" si="10"/>
        <v>#N/A</v>
      </c>
      <c r="H95" s="37" t="str">
        <f>IF(COUNTA($D$2:D95)&lt;=$G$2,COUNTA($D$2:D95),"")</f>
        <v/>
      </c>
      <c r="I95" s="37"/>
      <c r="J95" s="96"/>
      <c r="M95" s="255"/>
      <c r="N95" s="255"/>
      <c r="O95" s="255"/>
      <c r="P95" s="252"/>
      <c r="Q95" s="252"/>
      <c r="R95" s="252"/>
      <c r="S95" s="252"/>
      <c r="T95" s="46" t="s">
        <v>168</v>
      </c>
      <c r="U95" s="45" t="str">
        <f>IF(R91="","",IF(MOD(R91,4)=0, "CY" &amp; ($I$2-1+R91/4), ""))</f>
        <v>CY2025</v>
      </c>
      <c r="V95" s="45" t="str">
        <f>IF($S$91=1,U95,"")</f>
        <v>CY2025</v>
      </c>
    </row>
    <row r="96" spans="1:22" ht="15.75" thickBot="1" x14ac:dyDescent="0.3">
      <c r="A96" s="38" t="s">
        <v>252</v>
      </c>
      <c r="B96" s="38" t="s">
        <v>253</v>
      </c>
      <c r="D96" s="35" t="str">
        <f t="shared" si="9"/>
        <v>DY29Q3</v>
      </c>
      <c r="F96" s="35" t="e">
        <f t="shared" si="10"/>
        <v>#N/A</v>
      </c>
      <c r="H96" s="37" t="str">
        <f>IF(COUNTA($D$2:D96)&lt;=$G$2,COUNTA($D$2:D96),"")</f>
        <v/>
      </c>
      <c r="I96" s="37"/>
      <c r="J96" s="96"/>
      <c r="M96" s="256"/>
      <c r="N96" s="256"/>
      <c r="O96" s="256"/>
      <c r="P96" s="253"/>
      <c r="Q96" s="253"/>
      <c r="R96" s="253"/>
      <c r="S96" s="253"/>
      <c r="T96" s="47" t="s">
        <v>170</v>
      </c>
      <c r="U96" s="45" t="str">
        <f>IF(MOD(Q91,4)=0, "DY" &amp; Q91/4, "")</f>
        <v/>
      </c>
      <c r="V96" s="45" t="str">
        <f>IF($S$91=1,U96,"")</f>
        <v/>
      </c>
    </row>
    <row r="97" spans="1:22" ht="30.75" customHeight="1" thickBot="1" x14ac:dyDescent="0.3">
      <c r="A97" s="38" t="s">
        <v>253</v>
      </c>
      <c r="B97" s="38" t="s">
        <v>254</v>
      </c>
      <c r="D97" s="35" t="str">
        <f t="shared" si="9"/>
        <v>DY29Q4</v>
      </c>
      <c r="F97" s="35" t="e">
        <f t="shared" si="10"/>
        <v>#N/A</v>
      </c>
      <c r="H97" s="37" t="str">
        <f>IF(COUNTA($D$2:D97)&lt;=$G$2,COUNTA($D$2:D97),"")</f>
        <v/>
      </c>
      <c r="I97" s="37"/>
      <c r="J97" s="96"/>
      <c r="M97" s="254">
        <f>EDATE(M91,3)</f>
        <v>46296</v>
      </c>
      <c r="N97" s="254">
        <f>IF(N91="","",(EDATE(N91,3)))</f>
        <v>46386</v>
      </c>
      <c r="O97" s="254">
        <f>IF(O91="","",(EDATE(O91,3)))</f>
        <v>46446</v>
      </c>
      <c r="P97" s="251">
        <f>COUNT($M$7:M102)</f>
        <v>16</v>
      </c>
      <c r="Q97" s="251">
        <f>P91+$J$4</f>
        <v>35</v>
      </c>
      <c r="R97" s="251">
        <f>IF(R91="",IF($U$5=M97,4,""),R91+1)</f>
        <v>13</v>
      </c>
      <c r="S97" s="251">
        <f>IF(P97&lt;=$G$2,1,0)</f>
        <v>1</v>
      </c>
      <c r="T97" s="44" t="s">
        <v>162</v>
      </c>
      <c r="U97" s="45" t="str">
        <f>IF(U91="",IF(U$3='SUD reporting logic (NO EDIT)'!$M$97,'SUD reporting schedule'!B$15,""),VLOOKUP(U91,$A$1:$B$101,2,FALSE))</f>
        <v>DY9Q4</v>
      </c>
      <c r="V97" s="45" t="str">
        <f>IF($S$97=1,U97,"")</f>
        <v>DY9Q4</v>
      </c>
    </row>
    <row r="98" spans="1:22" ht="15.75" thickBot="1" x14ac:dyDescent="0.3">
      <c r="A98" s="38" t="s">
        <v>254</v>
      </c>
      <c r="B98" s="38" t="s">
        <v>255</v>
      </c>
      <c r="D98" s="35" t="str">
        <f t="shared" si="9"/>
        <v>DY30Q1</v>
      </c>
      <c r="F98" s="35" t="e">
        <f t="shared" si="10"/>
        <v>#N/A</v>
      </c>
      <c r="H98" s="37" t="str">
        <f>IF(COUNTA($D$2:D98)&lt;=$G$2,COUNTA($D$2:D98),"")</f>
        <v/>
      </c>
      <c r="I98" s="37"/>
      <c r="J98" s="96"/>
      <c r="M98" s="255"/>
      <c r="N98" s="255"/>
      <c r="O98" s="255"/>
      <c r="P98" s="252"/>
      <c r="Q98" s="252"/>
      <c r="R98" s="252"/>
      <c r="S98" s="252"/>
      <c r="T98" s="46" t="s">
        <v>72</v>
      </c>
      <c r="U98" s="45" t="str">
        <f>IF(U92="",IF(U$3='SUD reporting logic (NO EDIT)'!$M$97,'SUD reporting schedule'!B$15,""),VLOOKUP(U92,$A$1:$B$101,2,FALSE))</f>
        <v>DY9Q4</v>
      </c>
      <c r="V98" s="45" t="str">
        <f>IF($S$97=1,U98,"")</f>
        <v>DY9Q4</v>
      </c>
    </row>
    <row r="99" spans="1:22" ht="15.75" thickBot="1" x14ac:dyDescent="0.3">
      <c r="A99" s="38" t="s">
        <v>255</v>
      </c>
      <c r="B99" s="38" t="s">
        <v>256</v>
      </c>
      <c r="D99" s="35" t="str">
        <f t="shared" si="9"/>
        <v>DY30Q2</v>
      </c>
      <c r="F99" s="35" t="e">
        <f>IF(F98="","",VLOOKUP(F98,$A$1:$B$101,2,FALSE))</f>
        <v>#N/A</v>
      </c>
      <c r="H99" s="37" t="str">
        <f>IF(COUNTA($D$2:D99)&lt;=$G$2,COUNTA($D$2:D99),"")</f>
        <v/>
      </c>
      <c r="I99" s="37"/>
      <c r="J99" s="96"/>
      <c r="M99" s="255"/>
      <c r="N99" s="255"/>
      <c r="O99" s="255"/>
      <c r="P99" s="252"/>
      <c r="Q99" s="252"/>
      <c r="R99" s="252"/>
      <c r="S99" s="252"/>
      <c r="T99" s="46" t="s">
        <v>165</v>
      </c>
      <c r="U99" s="45" t="str">
        <f>IF(U93="",IF(U$4='SUD reporting logic (NO EDIT)'!$M$97,'SUD reporting schedule'!B$15,""),VLOOKUP(U93,$A$1:$B$101,2,FALSE))</f>
        <v>DY9Q3</v>
      </c>
      <c r="V99" s="45" t="str">
        <f>IF($S$97=1,U99,"")</f>
        <v>DY9Q3</v>
      </c>
    </row>
    <row r="100" spans="1:22" ht="15.75" thickBot="1" x14ac:dyDescent="0.3">
      <c r="A100" s="38" t="s">
        <v>256</v>
      </c>
      <c r="B100" s="38" t="s">
        <v>257</v>
      </c>
      <c r="D100" s="35" t="str">
        <f t="shared" si="9"/>
        <v>DY30Q3</v>
      </c>
      <c r="F100" s="35" t="e">
        <f>IF(F99="","",VLOOKUP(F99,$A$1:$B$101,2,FALSE))</f>
        <v>#N/A</v>
      </c>
      <c r="H100" s="37" t="str">
        <f>IF(COUNTA($D$2:D100)&lt;=$G$2,COUNTA($D$2:D100),"")</f>
        <v/>
      </c>
      <c r="I100" s="37"/>
      <c r="J100" s="96"/>
      <c r="M100" s="255"/>
      <c r="N100" s="255"/>
      <c r="O100" s="255"/>
      <c r="P100" s="252"/>
      <c r="Q100" s="252"/>
      <c r="R100" s="252"/>
      <c r="S100" s="252"/>
      <c r="T100" s="46"/>
      <c r="U100" s="45"/>
      <c r="V100" s="45"/>
    </row>
    <row r="101" spans="1:22" ht="30.75" thickBot="1" x14ac:dyDescent="0.3">
      <c r="A101" s="38" t="s">
        <v>257</v>
      </c>
      <c r="B101" s="35" t="s">
        <v>346</v>
      </c>
      <c r="D101" s="35" t="str">
        <f t="shared" si="9"/>
        <v>DY30Q4</v>
      </c>
      <c r="F101" s="35" t="e">
        <f>IF(F100="","",VLOOKUP(F100,$A$1:$B$101,2,FALSE))</f>
        <v>#N/A</v>
      </c>
      <c r="H101" s="37" t="str">
        <f>IF(COUNTA($D$2:D101)&lt;=$G$2,COUNTA($D$2:D101),"")</f>
        <v/>
      </c>
      <c r="I101" s="37"/>
      <c r="J101" s="96"/>
      <c r="M101" s="255"/>
      <c r="N101" s="255"/>
      <c r="O101" s="255"/>
      <c r="P101" s="252"/>
      <c r="Q101" s="252"/>
      <c r="R101" s="252"/>
      <c r="S101" s="252"/>
      <c r="T101" s="46" t="s">
        <v>168</v>
      </c>
      <c r="U101" s="45" t="str">
        <f>IF(R97="","",IF(MOD(R97,4)=0, "CY" &amp; ($I$2-1+R97/4), ""))</f>
        <v/>
      </c>
      <c r="V101" s="45" t="str">
        <f>IF($S$97=1,U101,"")</f>
        <v/>
      </c>
    </row>
    <row r="102" spans="1:22" ht="15.75" thickBot="1" x14ac:dyDescent="0.3">
      <c r="A102" s="35" t="s">
        <v>346</v>
      </c>
      <c r="B102" s="35" t="s">
        <v>347</v>
      </c>
      <c r="D102" s="35" t="str">
        <f t="shared" si="9"/>
        <v>DY31Q1</v>
      </c>
      <c r="H102" s="37" t="str">
        <f>IF(COUNTA($D$2:D102)&lt;=$G$2,COUNTA($D$2:D102),"")</f>
        <v/>
      </c>
      <c r="I102" s="37"/>
      <c r="J102" s="96"/>
      <c r="M102" s="256"/>
      <c r="N102" s="256"/>
      <c r="O102" s="256"/>
      <c r="P102" s="253"/>
      <c r="Q102" s="253"/>
      <c r="R102" s="253"/>
      <c r="S102" s="253"/>
      <c r="T102" s="47" t="s">
        <v>170</v>
      </c>
      <c r="U102" s="45" t="str">
        <f>IF(MOD(Q97,4)=0, "DY" &amp; Q97/4, "")</f>
        <v/>
      </c>
      <c r="V102" s="45" t="str">
        <f>IF($S$97=1,U102,"")</f>
        <v/>
      </c>
    </row>
    <row r="103" spans="1:22" ht="30.75" customHeight="1" thickBot="1" x14ac:dyDescent="0.3">
      <c r="A103" s="35" t="s">
        <v>347</v>
      </c>
      <c r="B103" s="35" t="s">
        <v>348</v>
      </c>
      <c r="D103" s="35" t="str">
        <f t="shared" si="9"/>
        <v>DY31Q2</v>
      </c>
      <c r="M103" s="245">
        <f>EDATE(M97,3)</f>
        <v>46388</v>
      </c>
      <c r="N103" s="245">
        <f>IF(N97="","",(EDATE(N97,3)))</f>
        <v>46476</v>
      </c>
      <c r="O103" s="245">
        <f>IF(O97="","",(EDATE(O97,3)))</f>
        <v>46535</v>
      </c>
      <c r="P103" s="248">
        <f>COUNT($M$7:M108)</f>
        <v>17</v>
      </c>
      <c r="Q103" s="248">
        <f>P97+$J$4</f>
        <v>36</v>
      </c>
      <c r="R103" s="248">
        <f>IF(R97="",IF($U$5=M103,4,""),R97+1)</f>
        <v>14</v>
      </c>
      <c r="S103" s="248">
        <f>IF(P103&lt;=$G$2,1,0)</f>
        <v>1</v>
      </c>
      <c r="T103" s="40" t="s">
        <v>162</v>
      </c>
      <c r="U103" s="41" t="str">
        <f>IF(U97="",IF(U$3='SUD reporting logic (NO EDIT)'!$M$103,'SUD reporting schedule'!B$15,""),VLOOKUP(U97,$A$1:$B$101,2,FALSE))</f>
        <v>DY10Q1</v>
      </c>
      <c r="V103" s="41" t="str">
        <f>IF($S$103=1,U103,"")</f>
        <v>DY10Q1</v>
      </c>
    </row>
    <row r="104" spans="1:22" ht="15.75" thickBot="1" x14ac:dyDescent="0.3">
      <c r="A104" s="35" t="s">
        <v>348</v>
      </c>
      <c r="B104" s="35" t="s">
        <v>349</v>
      </c>
      <c r="D104" s="35" t="str">
        <f t="shared" si="9"/>
        <v>DY31Q3</v>
      </c>
      <c r="M104" s="246"/>
      <c r="N104" s="246"/>
      <c r="O104" s="246"/>
      <c r="P104" s="249"/>
      <c r="Q104" s="249"/>
      <c r="R104" s="249"/>
      <c r="S104" s="249"/>
      <c r="T104" s="42" t="s">
        <v>72</v>
      </c>
      <c r="U104" s="41" t="str">
        <f>IF(U98="",IF(U$3='SUD reporting logic (NO EDIT)'!$M$103,'SUD reporting schedule'!B$15,""),VLOOKUP(U98,$A$1:$B$101,2,FALSE))</f>
        <v>DY10Q1</v>
      </c>
      <c r="V104" s="41" t="str">
        <f>IF($S$103=1,U104,"")</f>
        <v>DY10Q1</v>
      </c>
    </row>
    <row r="105" spans="1:22" ht="15.75" thickBot="1" x14ac:dyDescent="0.3">
      <c r="A105" s="35" t="s">
        <v>349</v>
      </c>
      <c r="B105" s="35" t="s">
        <v>350</v>
      </c>
      <c r="D105" s="35" t="str">
        <f t="shared" si="9"/>
        <v>DY31Q4</v>
      </c>
      <c r="M105" s="246"/>
      <c r="N105" s="246"/>
      <c r="O105" s="246"/>
      <c r="P105" s="249"/>
      <c r="Q105" s="249"/>
      <c r="R105" s="249"/>
      <c r="S105" s="249"/>
      <c r="T105" s="42" t="s">
        <v>165</v>
      </c>
      <c r="U105" s="41" t="str">
        <f>IF(U99="",IF(U$4='SUD reporting logic (NO EDIT)'!$M$103,'SUD reporting schedule'!B$15,""),VLOOKUP(U99,$A$1:$B$101,2,FALSE))</f>
        <v>DY9Q4</v>
      </c>
      <c r="V105" s="41" t="str">
        <f>IF($S$103=1,U105,"")</f>
        <v>DY9Q4</v>
      </c>
    </row>
    <row r="106" spans="1:22" ht="15.75" thickBot="1" x14ac:dyDescent="0.3">
      <c r="A106" s="35" t="s">
        <v>350</v>
      </c>
      <c r="B106" s="35" t="s">
        <v>351</v>
      </c>
      <c r="D106" s="35" t="str">
        <f t="shared" si="9"/>
        <v>DY32Q1</v>
      </c>
      <c r="M106" s="246"/>
      <c r="N106" s="246"/>
      <c r="O106" s="246"/>
      <c r="P106" s="249"/>
      <c r="Q106" s="249"/>
      <c r="R106" s="249"/>
      <c r="S106" s="249"/>
      <c r="T106" s="42"/>
      <c r="U106" s="41"/>
      <c r="V106" s="41"/>
    </row>
    <row r="107" spans="1:22" ht="30.75" thickBot="1" x14ac:dyDescent="0.3">
      <c r="A107" s="35" t="s">
        <v>351</v>
      </c>
      <c r="B107" s="35" t="s">
        <v>352</v>
      </c>
      <c r="D107" s="35" t="str">
        <f t="shared" si="9"/>
        <v>DY32Q2</v>
      </c>
      <c r="M107" s="246"/>
      <c r="N107" s="246"/>
      <c r="O107" s="246"/>
      <c r="P107" s="249"/>
      <c r="Q107" s="249"/>
      <c r="R107" s="249"/>
      <c r="S107" s="249"/>
      <c r="T107" s="42" t="s">
        <v>168</v>
      </c>
      <c r="U107" s="41" t="str">
        <f>IF(R103="","",IF(MOD(R103,4)=0, "CY" &amp; ($I$2-1+R103/4), ""))</f>
        <v/>
      </c>
      <c r="V107" s="41" t="str">
        <f>IF($S$103=1,U107,"")</f>
        <v/>
      </c>
    </row>
    <row r="108" spans="1:22" ht="15.75" thickBot="1" x14ac:dyDescent="0.3">
      <c r="A108" s="35" t="s">
        <v>352</v>
      </c>
      <c r="B108" s="35" t="s">
        <v>353</v>
      </c>
      <c r="D108" s="35" t="str">
        <f t="shared" si="9"/>
        <v>DY32Q3</v>
      </c>
      <c r="M108" s="247"/>
      <c r="N108" s="247"/>
      <c r="O108" s="247"/>
      <c r="P108" s="250"/>
      <c r="Q108" s="250"/>
      <c r="R108" s="250"/>
      <c r="S108" s="250"/>
      <c r="T108" s="43" t="s">
        <v>170</v>
      </c>
      <c r="U108" s="41" t="str">
        <f>IF(MOD(Q103,4)=0, "DY" &amp; Q103/4, "")</f>
        <v>DY9</v>
      </c>
      <c r="V108" s="41" t="str">
        <f>IF($S$103=1,U108,"")</f>
        <v>DY9</v>
      </c>
    </row>
    <row r="109" spans="1:22" ht="30.75" customHeight="1" thickBot="1" x14ac:dyDescent="0.3">
      <c r="A109" s="35" t="s">
        <v>353</v>
      </c>
      <c r="B109" s="35" t="s">
        <v>354</v>
      </c>
      <c r="D109" s="35" t="str">
        <f t="shared" si="9"/>
        <v>DY32Q4</v>
      </c>
      <c r="M109" s="245">
        <f>EDATE(M103,3)</f>
        <v>46478</v>
      </c>
      <c r="N109" s="245">
        <f>IF(N103="","",(EDATE(N103,3)))</f>
        <v>46568</v>
      </c>
      <c r="O109" s="245">
        <f>IF(O103="","",(EDATE(O103,3)))</f>
        <v>46627</v>
      </c>
      <c r="P109" s="248">
        <f>COUNT($M$7:M114)</f>
        <v>18</v>
      </c>
      <c r="Q109" s="248">
        <f>P103+$J$4</f>
        <v>37</v>
      </c>
      <c r="R109" s="248">
        <f>IF(R103="",IF($U$5=M109,4,""),R103+1)</f>
        <v>15</v>
      </c>
      <c r="S109" s="248">
        <f>IF(P109&lt;=$G$2,1,0)</f>
        <v>1</v>
      </c>
      <c r="T109" s="40" t="s">
        <v>162</v>
      </c>
      <c r="U109" s="41" t="str">
        <f>IF(U103="",IF(U$3='SUD reporting logic (NO EDIT)'!$M$109,'SUD reporting schedule'!B$15,""),VLOOKUP(U103,$A$1:$B$101,2,FALSE))</f>
        <v>DY10Q2</v>
      </c>
      <c r="V109" s="41" t="str">
        <f>IF($S$109=1,U109,"")</f>
        <v>DY10Q2</v>
      </c>
    </row>
    <row r="110" spans="1:22" ht="15.75" thickBot="1" x14ac:dyDescent="0.3">
      <c r="A110" s="35" t="s">
        <v>354</v>
      </c>
      <c r="B110" s="35" t="s">
        <v>355</v>
      </c>
      <c r="D110" s="35" t="str">
        <f t="shared" si="9"/>
        <v>DY33Q1</v>
      </c>
      <c r="M110" s="246"/>
      <c r="N110" s="246"/>
      <c r="O110" s="246"/>
      <c r="P110" s="249"/>
      <c r="Q110" s="249"/>
      <c r="R110" s="249"/>
      <c r="S110" s="249"/>
      <c r="T110" s="42" t="s">
        <v>72</v>
      </c>
      <c r="U110" s="41" t="str">
        <f>IF(U104="",IF(U$3='SUD reporting logic (NO EDIT)'!$M$109,'SUD reporting schedule'!B$15,""),VLOOKUP(U104,$A$1:$B$101,2,FALSE))</f>
        <v>DY10Q2</v>
      </c>
      <c r="V110" s="41" t="str">
        <f>IF($S$109=1,U110,"")</f>
        <v>DY10Q2</v>
      </c>
    </row>
    <row r="111" spans="1:22" ht="15.75" thickBot="1" x14ac:dyDescent="0.3">
      <c r="A111" s="35" t="s">
        <v>355</v>
      </c>
      <c r="B111" s="35" t="s">
        <v>356</v>
      </c>
      <c r="D111" s="35" t="str">
        <f t="shared" si="9"/>
        <v>DY33Q2</v>
      </c>
      <c r="M111" s="246"/>
      <c r="N111" s="246"/>
      <c r="O111" s="246"/>
      <c r="P111" s="249"/>
      <c r="Q111" s="249"/>
      <c r="R111" s="249"/>
      <c r="S111" s="249"/>
      <c r="T111" s="42" t="s">
        <v>165</v>
      </c>
      <c r="U111" s="41" t="str">
        <f>IF(U105="",IF(U$4='SUD reporting logic (NO EDIT)'!$M$109,'SUD reporting schedule'!B$15,""),VLOOKUP(U105,$A$1:$B$101,2,FALSE))</f>
        <v>DY10Q1</v>
      </c>
      <c r="V111" s="41" t="str">
        <f>IF($S$109=1,U111,"")</f>
        <v>DY10Q1</v>
      </c>
    </row>
    <row r="112" spans="1:22" ht="15.75" thickBot="1" x14ac:dyDescent="0.3">
      <c r="A112" s="35" t="s">
        <v>356</v>
      </c>
      <c r="B112" s="35" t="s">
        <v>357</v>
      </c>
      <c r="D112" s="35" t="str">
        <f t="shared" si="9"/>
        <v>DY33Q3</v>
      </c>
      <c r="M112" s="246"/>
      <c r="N112" s="246"/>
      <c r="O112" s="246"/>
      <c r="P112" s="249"/>
      <c r="Q112" s="249"/>
      <c r="R112" s="249"/>
      <c r="S112" s="249"/>
      <c r="T112" s="42"/>
      <c r="U112" s="41"/>
      <c r="V112" s="41"/>
    </row>
    <row r="113" spans="1:22" ht="30.75" thickBot="1" x14ac:dyDescent="0.3">
      <c r="A113" s="35" t="s">
        <v>357</v>
      </c>
      <c r="B113" s="35" t="s">
        <v>358</v>
      </c>
      <c r="D113" s="35" t="str">
        <f t="shared" si="9"/>
        <v>DY33Q4</v>
      </c>
      <c r="M113" s="246"/>
      <c r="N113" s="246"/>
      <c r="O113" s="246"/>
      <c r="P113" s="249"/>
      <c r="Q113" s="249"/>
      <c r="R113" s="249"/>
      <c r="S113" s="249"/>
      <c r="T113" s="42" t="s">
        <v>168</v>
      </c>
      <c r="U113" s="41" t="str">
        <f>IF(R109="","",IF(MOD(R109,4)=0, "CY" &amp; ($I$2-1+R109/4), ""))</f>
        <v/>
      </c>
      <c r="V113" s="41" t="str">
        <f>IF($S$109=1,U113,"")</f>
        <v/>
      </c>
    </row>
    <row r="114" spans="1:22" ht="15.75" thickBot="1" x14ac:dyDescent="0.3">
      <c r="A114" s="35" t="s">
        <v>358</v>
      </c>
      <c r="B114" s="35" t="s">
        <v>359</v>
      </c>
      <c r="D114" s="35" t="str">
        <f t="shared" si="9"/>
        <v>DY34Q1</v>
      </c>
      <c r="M114" s="247"/>
      <c r="N114" s="247"/>
      <c r="O114" s="247"/>
      <c r="P114" s="250"/>
      <c r="Q114" s="250"/>
      <c r="R114" s="250"/>
      <c r="S114" s="250"/>
      <c r="T114" s="43" t="s">
        <v>170</v>
      </c>
      <c r="U114" s="41" t="str">
        <f>IF(MOD(Q109,4)=0, "DY" &amp; Q109/4, "")</f>
        <v/>
      </c>
      <c r="V114" s="41" t="str">
        <f>IF($S$109=1,U114,"")</f>
        <v/>
      </c>
    </row>
    <row r="115" spans="1:22" ht="30.75" customHeight="1" thickBot="1" x14ac:dyDescent="0.3">
      <c r="A115" s="35" t="s">
        <v>359</v>
      </c>
      <c r="B115" s="35" t="s">
        <v>360</v>
      </c>
      <c r="D115" s="35" t="str">
        <f t="shared" si="9"/>
        <v>DY34Q2</v>
      </c>
      <c r="M115" s="245">
        <f>EDATE(M109,3)</f>
        <v>46569</v>
      </c>
      <c r="N115" s="245">
        <f>IF(N109="","",(EDATE(N109,3)))</f>
        <v>46660</v>
      </c>
      <c r="O115" s="245">
        <f>IF(O109="","",(EDATE(O109,3)))</f>
        <v>46719</v>
      </c>
      <c r="P115" s="248">
        <f>COUNT($M$7:M120)</f>
        <v>19</v>
      </c>
      <c r="Q115" s="248">
        <f>P109+$J$4</f>
        <v>38</v>
      </c>
      <c r="R115" s="248">
        <f>IF(R109="",IF($U$5=M115,4,""),R109+1)</f>
        <v>16</v>
      </c>
      <c r="S115" s="248">
        <f>IF(P115&lt;=$G$2,1,0)</f>
        <v>1</v>
      </c>
      <c r="T115" s="40" t="s">
        <v>162</v>
      </c>
      <c r="U115" s="41" t="str">
        <f>IF(U109="",IF(U$3='SUD reporting logic (NO EDIT)'!$M$115,'SUD reporting schedule'!B$15,""),VLOOKUP(U109,$A$1:$B$101,2,FALSE))</f>
        <v>DY10Q3</v>
      </c>
      <c r="V115" s="41" t="str">
        <f>IF($S$115=1,U115,"")</f>
        <v>DY10Q3</v>
      </c>
    </row>
    <row r="116" spans="1:22" ht="15.75" thickBot="1" x14ac:dyDescent="0.3">
      <c r="A116" s="35" t="s">
        <v>360</v>
      </c>
      <c r="B116" s="35" t="s">
        <v>361</v>
      </c>
      <c r="D116" s="35" t="str">
        <f t="shared" si="9"/>
        <v>DY34Q3</v>
      </c>
      <c r="M116" s="246"/>
      <c r="N116" s="246"/>
      <c r="O116" s="246"/>
      <c r="P116" s="249"/>
      <c r="Q116" s="249"/>
      <c r="R116" s="249"/>
      <c r="S116" s="249"/>
      <c r="T116" s="42" t="s">
        <v>72</v>
      </c>
      <c r="U116" s="41" t="str">
        <f>IF(U110="",IF(U$3='SUD reporting logic (NO EDIT)'!$M$115,'SUD reporting schedule'!B$15,""),VLOOKUP(U110,$A$1:$B$101,2,FALSE))</f>
        <v>DY10Q3</v>
      </c>
      <c r="V116" s="41" t="str">
        <f>IF($S$115=1,U116,"")</f>
        <v>DY10Q3</v>
      </c>
    </row>
    <row r="117" spans="1:22" ht="15.75" thickBot="1" x14ac:dyDescent="0.3">
      <c r="A117" s="35" t="s">
        <v>361</v>
      </c>
      <c r="B117" s="35" t="s">
        <v>362</v>
      </c>
      <c r="D117" s="35" t="str">
        <f t="shared" si="9"/>
        <v>DY34Q4</v>
      </c>
      <c r="M117" s="246"/>
      <c r="N117" s="246"/>
      <c r="O117" s="246"/>
      <c r="P117" s="249"/>
      <c r="Q117" s="249"/>
      <c r="R117" s="249"/>
      <c r="S117" s="249"/>
      <c r="T117" s="42" t="s">
        <v>165</v>
      </c>
      <c r="U117" s="41" t="str">
        <f>IF(U111="",IF(U$4='SUD reporting logic (NO EDIT)'!$M$115,'SUD reporting schedule'!B$15,""),VLOOKUP(U111,$A$1:$B$101,2,FALSE))</f>
        <v>DY10Q2</v>
      </c>
      <c r="V117" s="41" t="str">
        <f>IF($S$115=1,U117,"")</f>
        <v>DY10Q2</v>
      </c>
    </row>
    <row r="118" spans="1:22" ht="15.75" thickBot="1" x14ac:dyDescent="0.3">
      <c r="A118" s="35" t="s">
        <v>362</v>
      </c>
      <c r="B118" s="35" t="s">
        <v>366</v>
      </c>
      <c r="D118" s="35" t="str">
        <f t="shared" si="9"/>
        <v>DY35Q1</v>
      </c>
      <c r="M118" s="246"/>
      <c r="N118" s="246"/>
      <c r="O118" s="246"/>
      <c r="P118" s="249"/>
      <c r="Q118" s="249"/>
      <c r="R118" s="249"/>
      <c r="S118" s="249"/>
      <c r="T118" s="42"/>
      <c r="U118" s="41"/>
      <c r="V118" s="41"/>
    </row>
    <row r="119" spans="1:22" ht="30.75" thickBot="1" x14ac:dyDescent="0.3">
      <c r="A119" s="35" t="s">
        <v>366</v>
      </c>
      <c r="B119" s="35" t="s">
        <v>367</v>
      </c>
      <c r="D119" s="35" t="str">
        <f t="shared" si="9"/>
        <v>DY35Q2</v>
      </c>
      <c r="M119" s="246"/>
      <c r="N119" s="246"/>
      <c r="O119" s="246"/>
      <c r="P119" s="249"/>
      <c r="Q119" s="249"/>
      <c r="R119" s="249"/>
      <c r="S119" s="249"/>
      <c r="T119" s="42" t="s">
        <v>168</v>
      </c>
      <c r="U119" s="41" t="str">
        <f>IF(R115="","",IF(MOD(R115,4)=0, "CY" &amp; ($I$2-1+R115/4), ""))</f>
        <v>CY2026</v>
      </c>
      <c r="V119" s="41" t="str">
        <f>IF($S$115=1,U119,"")</f>
        <v>CY2026</v>
      </c>
    </row>
    <row r="120" spans="1:22" ht="15.75" thickBot="1" x14ac:dyDescent="0.3">
      <c r="A120" s="35" t="s">
        <v>367</v>
      </c>
      <c r="B120" s="35" t="s">
        <v>368</v>
      </c>
      <c r="D120" s="35" t="str">
        <f t="shared" si="9"/>
        <v>DY35Q3</v>
      </c>
      <c r="M120" s="247"/>
      <c r="N120" s="247"/>
      <c r="O120" s="247"/>
      <c r="P120" s="250"/>
      <c r="Q120" s="250"/>
      <c r="R120" s="250"/>
      <c r="S120" s="250"/>
      <c r="T120" s="43" t="s">
        <v>170</v>
      </c>
      <c r="U120" s="41" t="str">
        <f>IF(MOD(Q115,4)=0, "DY" &amp; Q115/4, "")</f>
        <v/>
      </c>
      <c r="V120" s="41" t="str">
        <f>IF($S$115=1,U120,"")</f>
        <v/>
      </c>
    </row>
    <row r="121" spans="1:22" ht="30.75" customHeight="1" thickBot="1" x14ac:dyDescent="0.3">
      <c r="A121" s="35" t="s">
        <v>368</v>
      </c>
      <c r="B121" s="35" t="s">
        <v>363</v>
      </c>
      <c r="D121" s="35" t="str">
        <f t="shared" si="9"/>
        <v>DY35Q4</v>
      </c>
      <c r="M121" s="245">
        <f>EDATE(M115,3)</f>
        <v>46661</v>
      </c>
      <c r="N121" s="245">
        <f>IF(N115="","",(EDATE(N115,3)))</f>
        <v>46751</v>
      </c>
      <c r="O121" s="245">
        <f>IF(O115="","",(EDATE(O115,3)))</f>
        <v>46811</v>
      </c>
      <c r="P121" s="248">
        <f>COUNT($M$7:M126)</f>
        <v>20</v>
      </c>
      <c r="Q121" s="248">
        <f>P115+$J$4</f>
        <v>39</v>
      </c>
      <c r="R121" s="248">
        <f>IF(R115="",IF($U$5=M121,4,""),R115+1)</f>
        <v>17</v>
      </c>
      <c r="S121" s="248">
        <f>IF(P121&lt;=$G$2,1,0)</f>
        <v>1</v>
      </c>
      <c r="T121" s="40" t="s">
        <v>162</v>
      </c>
      <c r="U121" s="41" t="str">
        <f>IF(U115="",IF(U$3='SUD reporting logic (NO EDIT)'!$M$121,'SUD reporting schedule'!B$15,""),VLOOKUP(U115,$A$1:$B$101,2,FALSE))</f>
        <v>DY10Q4</v>
      </c>
      <c r="V121" s="41" t="str">
        <f>IF($S$121=1,U121,"")</f>
        <v>DY10Q4</v>
      </c>
    </row>
    <row r="122" spans="1:22" ht="15.75" thickBot="1" x14ac:dyDescent="0.3">
      <c r="A122" s="35" t="s">
        <v>363</v>
      </c>
      <c r="B122" s="35" t="s">
        <v>369</v>
      </c>
      <c r="D122" s="35" t="str">
        <f t="shared" si="9"/>
        <v>DY36Q1</v>
      </c>
      <c r="M122" s="246"/>
      <c r="N122" s="246"/>
      <c r="O122" s="246"/>
      <c r="P122" s="249"/>
      <c r="Q122" s="249"/>
      <c r="R122" s="249"/>
      <c r="S122" s="249"/>
      <c r="T122" s="42" t="s">
        <v>72</v>
      </c>
      <c r="U122" s="41" t="str">
        <f>IF(U116="",IF(U$3='SUD reporting logic (NO EDIT)'!$M$121,'SUD reporting schedule'!B$15,""),VLOOKUP(U116,$A$1:$B$101,2,FALSE))</f>
        <v>DY10Q4</v>
      </c>
      <c r="V122" s="41" t="str">
        <f>IF($S$121=1,U122,"")</f>
        <v>DY10Q4</v>
      </c>
    </row>
    <row r="123" spans="1:22" ht="15.75" thickBot="1" x14ac:dyDescent="0.3">
      <c r="A123" s="35" t="s">
        <v>369</v>
      </c>
      <c r="B123" s="35" t="s">
        <v>370</v>
      </c>
      <c r="D123" s="35" t="str">
        <f t="shared" si="9"/>
        <v>DY36Q2</v>
      </c>
      <c r="M123" s="246"/>
      <c r="N123" s="246"/>
      <c r="O123" s="246"/>
      <c r="P123" s="249"/>
      <c r="Q123" s="249"/>
      <c r="R123" s="249"/>
      <c r="S123" s="249"/>
      <c r="T123" s="42" t="s">
        <v>165</v>
      </c>
      <c r="U123" s="41" t="str">
        <f>IF(U117="",IF(U$4='SUD reporting logic (NO EDIT)'!$M$121,'SUD reporting schedule'!B$15,""),VLOOKUP(U117,$A$1:$B$101,2,FALSE))</f>
        <v>DY10Q3</v>
      </c>
      <c r="V123" s="41" t="str">
        <f>IF($S$121=1,U123,"")</f>
        <v>DY10Q3</v>
      </c>
    </row>
    <row r="124" spans="1:22" ht="15.75" thickBot="1" x14ac:dyDescent="0.3">
      <c r="A124" s="35" t="s">
        <v>370</v>
      </c>
      <c r="B124" s="35" t="s">
        <v>371</v>
      </c>
      <c r="D124" s="35" t="str">
        <f t="shared" si="9"/>
        <v>DY36Q3</v>
      </c>
      <c r="M124" s="246"/>
      <c r="N124" s="246"/>
      <c r="O124" s="246"/>
      <c r="P124" s="249"/>
      <c r="Q124" s="249"/>
      <c r="R124" s="249"/>
      <c r="S124" s="249"/>
      <c r="T124" s="42"/>
      <c r="U124" s="41"/>
      <c r="V124" s="41"/>
    </row>
    <row r="125" spans="1:22" ht="30.75" thickBot="1" x14ac:dyDescent="0.3">
      <c r="A125" s="35" t="s">
        <v>371</v>
      </c>
      <c r="B125" s="35" t="s">
        <v>364</v>
      </c>
      <c r="D125" s="35" t="str">
        <f t="shared" si="9"/>
        <v>DY36Q4</v>
      </c>
      <c r="M125" s="246"/>
      <c r="N125" s="246"/>
      <c r="O125" s="246"/>
      <c r="P125" s="249"/>
      <c r="Q125" s="249"/>
      <c r="R125" s="249"/>
      <c r="S125" s="249"/>
      <c r="T125" s="42" t="s">
        <v>168</v>
      </c>
      <c r="U125" s="41" t="str">
        <f>IF(R121="","",IF(MOD(R121,4)=0, "CY" &amp; ($I$2-1+R121/4), ""))</f>
        <v/>
      </c>
      <c r="V125" s="41" t="str">
        <f>IF($S$121=1,U125,"")</f>
        <v/>
      </c>
    </row>
    <row r="126" spans="1:22" ht="15.75" thickBot="1" x14ac:dyDescent="0.3">
      <c r="A126" s="35" t="s">
        <v>364</v>
      </c>
      <c r="B126" s="35" t="s">
        <v>372</v>
      </c>
      <c r="D126" s="35" t="str">
        <f t="shared" si="9"/>
        <v>DY37Q1</v>
      </c>
      <c r="M126" s="247"/>
      <c r="N126" s="247"/>
      <c r="O126" s="247"/>
      <c r="P126" s="250"/>
      <c r="Q126" s="250"/>
      <c r="R126" s="250"/>
      <c r="S126" s="250"/>
      <c r="T126" s="43" t="s">
        <v>170</v>
      </c>
      <c r="U126" s="41" t="str">
        <f>IF(MOD(Q121,4)=0, "DY" &amp; Q121/4, "")</f>
        <v/>
      </c>
      <c r="V126" s="41" t="str">
        <f>IF($S$121=1,U126,"")</f>
        <v/>
      </c>
    </row>
    <row r="127" spans="1:22" ht="30.75" customHeight="1" thickBot="1" x14ac:dyDescent="0.3">
      <c r="A127" s="35" t="s">
        <v>372</v>
      </c>
      <c r="B127" s="35" t="s">
        <v>373</v>
      </c>
      <c r="D127" s="35" t="str">
        <f t="shared" si="9"/>
        <v>DY37Q2</v>
      </c>
      <c r="M127" s="254">
        <f>EDATE(M121,3)</f>
        <v>46753</v>
      </c>
      <c r="N127" s="254">
        <f>IF(N121="","",(EDATE(N121,3)))</f>
        <v>46842</v>
      </c>
      <c r="O127" s="254">
        <f>IF(O121="","",(EDATE(O121,3)))</f>
        <v>46901</v>
      </c>
      <c r="P127" s="251">
        <f>COUNT($M$7:M132)</f>
        <v>21</v>
      </c>
      <c r="Q127" s="251">
        <f>P121+$J$4</f>
        <v>40</v>
      </c>
      <c r="R127" s="251">
        <f>IF(R121="",IF($U$5=M127,4,""),R121+1)</f>
        <v>18</v>
      </c>
      <c r="S127" s="251">
        <f>IF(P127&lt;=$G$2,1,0)</f>
        <v>0</v>
      </c>
      <c r="T127" s="45" t="s">
        <v>162</v>
      </c>
      <c r="U127" s="45" t="str">
        <f>IF(U121="",IF(U$3='SUD reporting logic (NO EDIT)'!$M$127,'SUD reporting schedule'!B$15,""),VLOOKUP(U121,$A$1:$B$101,2,FALSE))</f>
        <v>DY11Q1</v>
      </c>
      <c r="V127" s="45" t="str">
        <f>IF($S$127=1,U127,"")</f>
        <v/>
      </c>
    </row>
    <row r="128" spans="1:22" ht="15.75" thickBot="1" x14ac:dyDescent="0.3">
      <c r="A128" s="35" t="s">
        <v>373</v>
      </c>
      <c r="B128" s="35" t="s">
        <v>374</v>
      </c>
      <c r="D128" s="35" t="str">
        <f t="shared" si="9"/>
        <v>DY37Q3</v>
      </c>
      <c r="M128" s="255"/>
      <c r="N128" s="255"/>
      <c r="O128" s="255"/>
      <c r="P128" s="252"/>
      <c r="Q128" s="252"/>
      <c r="R128" s="252"/>
      <c r="S128" s="252"/>
      <c r="T128" s="45" t="s">
        <v>72</v>
      </c>
      <c r="U128" s="45" t="str">
        <f>IF(U122="",IF(U$3='SUD reporting logic (NO EDIT)'!$M$127,'SUD reporting schedule'!B$15,""),VLOOKUP(U122,$A$1:$B$101,2,FALSE))</f>
        <v>DY11Q1</v>
      </c>
      <c r="V128" s="45" t="str">
        <f>IF($S$127=1,U128,"")</f>
        <v/>
      </c>
    </row>
    <row r="129" spans="1:22" ht="15.75" thickBot="1" x14ac:dyDescent="0.3">
      <c r="A129" s="35" t="s">
        <v>374</v>
      </c>
      <c r="B129" s="35" t="s">
        <v>365</v>
      </c>
      <c r="D129" s="35" t="str">
        <f t="shared" si="9"/>
        <v>DY37Q4</v>
      </c>
      <c r="M129" s="255"/>
      <c r="N129" s="255"/>
      <c r="O129" s="255"/>
      <c r="P129" s="252"/>
      <c r="Q129" s="252"/>
      <c r="R129" s="252"/>
      <c r="S129" s="252"/>
      <c r="T129" s="45" t="s">
        <v>165</v>
      </c>
      <c r="U129" s="45" t="str">
        <f>IF(U123="",IF(U$4='SUD reporting logic (NO EDIT)'!$M$127,'SUD reporting schedule'!B$15,""),VLOOKUP(U123,$A$1:$B$101,2,FALSE))</f>
        <v>DY10Q4</v>
      </c>
      <c r="V129" s="45" t="str">
        <f>IF($S$127=1,U129,"")</f>
        <v/>
      </c>
    </row>
    <row r="130" spans="1:22" ht="15.75" thickBot="1" x14ac:dyDescent="0.3">
      <c r="A130" s="35" t="s">
        <v>365</v>
      </c>
      <c r="B130" s="35" t="s">
        <v>375</v>
      </c>
      <c r="D130" s="35" t="str">
        <f t="shared" si="9"/>
        <v>DY38Q1</v>
      </c>
      <c r="M130" s="255"/>
      <c r="N130" s="255"/>
      <c r="O130" s="255"/>
      <c r="P130" s="252"/>
      <c r="Q130" s="252"/>
      <c r="R130" s="252"/>
      <c r="S130" s="252"/>
      <c r="T130" s="45"/>
      <c r="U130" s="45"/>
      <c r="V130" s="45"/>
    </row>
    <row r="131" spans="1:22" ht="30.75" thickBot="1" x14ac:dyDescent="0.3">
      <c r="A131" s="35" t="s">
        <v>375</v>
      </c>
      <c r="B131" s="35" t="s">
        <v>376</v>
      </c>
      <c r="D131" s="35" t="str">
        <f t="shared" si="9"/>
        <v>DY38Q2</v>
      </c>
      <c r="M131" s="255"/>
      <c r="N131" s="255"/>
      <c r="O131" s="255"/>
      <c r="P131" s="252"/>
      <c r="Q131" s="252"/>
      <c r="R131" s="252"/>
      <c r="S131" s="252"/>
      <c r="T131" s="45" t="s">
        <v>168</v>
      </c>
      <c r="U131" s="45" t="str">
        <f>IF(R127="","",IF(MOD(R127,4)=0, "CY" &amp; ($I$2-1+R127/4), ""))</f>
        <v/>
      </c>
      <c r="V131" s="45" t="str">
        <f>IF($S$127=1,U131,"")</f>
        <v/>
      </c>
    </row>
    <row r="132" spans="1:22" ht="15.75" thickBot="1" x14ac:dyDescent="0.3">
      <c r="A132" s="35" t="s">
        <v>376</v>
      </c>
      <c r="B132" s="35" t="s">
        <v>377</v>
      </c>
      <c r="D132" s="35" t="str">
        <f t="shared" si="9"/>
        <v>DY38Q3</v>
      </c>
      <c r="M132" s="256"/>
      <c r="N132" s="256"/>
      <c r="O132" s="256"/>
      <c r="P132" s="253"/>
      <c r="Q132" s="253"/>
      <c r="R132" s="253"/>
      <c r="S132" s="253"/>
      <c r="T132" s="45" t="s">
        <v>170</v>
      </c>
      <c r="U132" s="45" t="str">
        <f>IF(MOD(Q127,4)=0, "DY" &amp; Q127/4, "")</f>
        <v>DY10</v>
      </c>
      <c r="V132" s="45" t="str">
        <f>IF($S$127=1,U132,"")</f>
        <v/>
      </c>
    </row>
    <row r="133" spans="1:22" ht="30.75" customHeight="1" thickBot="1" x14ac:dyDescent="0.3">
      <c r="A133" s="35" t="s">
        <v>377</v>
      </c>
      <c r="B133" s="35" t="s">
        <v>378</v>
      </c>
      <c r="D133" s="35" t="str">
        <f t="shared" si="9"/>
        <v>DY38Q4</v>
      </c>
      <c r="M133" s="254">
        <f>EDATE(M127,3)</f>
        <v>46844</v>
      </c>
      <c r="N133" s="254">
        <f>IF(N127="","",(EDATE(N127,3)))</f>
        <v>46934</v>
      </c>
      <c r="O133" s="254">
        <f>IF(O127="","",(EDATE(O127,3)))</f>
        <v>46993</v>
      </c>
      <c r="P133" s="251">
        <f>COUNT($M$7:M138)</f>
        <v>22</v>
      </c>
      <c r="Q133" s="251">
        <f>P127+$J$4</f>
        <v>41</v>
      </c>
      <c r="R133" s="251">
        <f>IF(R127="",IF($U$5=M133,4,""),R127+1)</f>
        <v>19</v>
      </c>
      <c r="S133" s="251">
        <f>IF(P133&lt;=$G$2,1,0)</f>
        <v>0</v>
      </c>
      <c r="T133" s="45" t="s">
        <v>162</v>
      </c>
      <c r="U133" s="45" t="str">
        <f>IF(U127="",IF(U$3='SUD reporting logic (NO EDIT)'!$M$133,'SUD reporting schedule'!B$15,""),VLOOKUP(U127,$A$1:$B$101,2,FALSE))</f>
        <v>DY11Q2</v>
      </c>
      <c r="V133" s="45" t="str">
        <f t="shared" ref="V133:V138" si="11">IF($S$133=1,U133,"")</f>
        <v/>
      </c>
    </row>
    <row r="134" spans="1:22" ht="15.75" thickBot="1" x14ac:dyDescent="0.3">
      <c r="A134" s="35" t="s">
        <v>378</v>
      </c>
      <c r="B134" s="35" t="s">
        <v>379</v>
      </c>
      <c r="D134" s="35" t="str">
        <f t="shared" si="9"/>
        <v>DY39Q1</v>
      </c>
      <c r="M134" s="255"/>
      <c r="N134" s="255"/>
      <c r="O134" s="255"/>
      <c r="P134" s="252"/>
      <c r="Q134" s="252"/>
      <c r="R134" s="252"/>
      <c r="S134" s="252"/>
      <c r="T134" s="45" t="s">
        <v>72</v>
      </c>
      <c r="U134" s="45" t="str">
        <f>IF(U128="",IF(U$3='SUD reporting logic (NO EDIT)'!$M$133,'SUD reporting schedule'!B$15,""),VLOOKUP(U128,$A$1:$B$101,2,FALSE))</f>
        <v>DY11Q2</v>
      </c>
      <c r="V134" s="45" t="str">
        <f t="shared" si="11"/>
        <v/>
      </c>
    </row>
    <row r="135" spans="1:22" ht="15.75" thickBot="1" x14ac:dyDescent="0.3">
      <c r="A135" s="35" t="s">
        <v>379</v>
      </c>
      <c r="B135" s="35" t="s">
        <v>380</v>
      </c>
      <c r="D135" s="35" t="str">
        <f t="shared" si="9"/>
        <v>DY39Q2</v>
      </c>
      <c r="M135" s="255"/>
      <c r="N135" s="255"/>
      <c r="O135" s="255"/>
      <c r="P135" s="252"/>
      <c r="Q135" s="252"/>
      <c r="R135" s="252"/>
      <c r="S135" s="252"/>
      <c r="T135" s="45" t="s">
        <v>165</v>
      </c>
      <c r="U135" s="45" t="str">
        <f>IF(U129="",IF(U$4='SUD reporting logic (NO EDIT)'!$M$133,'SUD reporting schedule'!B$15,""),VLOOKUP(U129,$A$1:$B$101,2,FALSE))</f>
        <v>DY11Q1</v>
      </c>
      <c r="V135" s="45" t="str">
        <f t="shared" si="11"/>
        <v/>
      </c>
    </row>
    <row r="136" spans="1:22" ht="15.75" thickBot="1" x14ac:dyDescent="0.3">
      <c r="A136" s="35" t="s">
        <v>380</v>
      </c>
      <c r="B136" s="35" t="s">
        <v>381</v>
      </c>
      <c r="D136" s="35" t="str">
        <f t="shared" si="9"/>
        <v>DY39Q3</v>
      </c>
      <c r="M136" s="255"/>
      <c r="N136" s="255"/>
      <c r="O136" s="255"/>
      <c r="P136" s="252"/>
      <c r="Q136" s="252"/>
      <c r="R136" s="252"/>
      <c r="S136" s="252"/>
      <c r="T136" s="45"/>
      <c r="U136" s="45" t="str">
        <f>IF(U130="",IF(U$4='SUD reporting logic (NO EDIT)'!$M$133,'SUD reporting schedule'!B$15,""),VLOOKUP(U130,$A$1:$B$101,2,FALSE))</f>
        <v/>
      </c>
      <c r="V136" s="45" t="str">
        <f t="shared" si="11"/>
        <v/>
      </c>
    </row>
    <row r="137" spans="1:22" ht="30.75" thickBot="1" x14ac:dyDescent="0.3">
      <c r="A137" s="35" t="s">
        <v>381</v>
      </c>
      <c r="B137" s="35" t="s">
        <v>382</v>
      </c>
      <c r="D137" s="35" t="str">
        <f t="shared" ref="D137:D200" si="12">IF(D136="","",VLOOKUP(D136,$A$1:$B$401,2,FALSE))</f>
        <v>DY39Q4</v>
      </c>
      <c r="M137" s="255"/>
      <c r="N137" s="255"/>
      <c r="O137" s="255"/>
      <c r="P137" s="252"/>
      <c r="Q137" s="252"/>
      <c r="R137" s="252"/>
      <c r="S137" s="252"/>
      <c r="T137" s="45" t="s">
        <v>168</v>
      </c>
      <c r="U137" s="45" t="str">
        <f>IF(R133="","",IF(MOD(R133,4)=0, "CY" &amp; ($I$2-1+R133/4), ""))</f>
        <v/>
      </c>
      <c r="V137" s="45" t="str">
        <f t="shared" si="11"/>
        <v/>
      </c>
    </row>
    <row r="138" spans="1:22" ht="15.75" thickBot="1" x14ac:dyDescent="0.3">
      <c r="A138" s="35" t="s">
        <v>382</v>
      </c>
      <c r="B138" s="35" t="s">
        <v>383</v>
      </c>
      <c r="D138" s="35" t="str">
        <f t="shared" si="12"/>
        <v>DY40Q1</v>
      </c>
      <c r="M138" s="256"/>
      <c r="N138" s="256"/>
      <c r="O138" s="256"/>
      <c r="P138" s="253"/>
      <c r="Q138" s="253"/>
      <c r="R138" s="253"/>
      <c r="S138" s="253"/>
      <c r="T138" s="45" t="s">
        <v>170</v>
      </c>
      <c r="U138" s="45" t="str">
        <f>IF(MOD(Q133,4)=0, "DY" &amp; Q133/4, "")</f>
        <v/>
      </c>
      <c r="V138" s="45" t="str">
        <f t="shared" si="11"/>
        <v/>
      </c>
    </row>
    <row r="139" spans="1:22" x14ac:dyDescent="0.25">
      <c r="A139" s="35" t="s">
        <v>383</v>
      </c>
      <c r="B139" s="35" t="s">
        <v>384</v>
      </c>
      <c r="D139" s="35" t="str">
        <f t="shared" si="12"/>
        <v>DY40Q2</v>
      </c>
    </row>
    <row r="140" spans="1:22" x14ac:dyDescent="0.25">
      <c r="A140" s="35" t="s">
        <v>384</v>
      </c>
      <c r="B140" s="35" t="s">
        <v>385</v>
      </c>
      <c r="D140" s="35" t="str">
        <f t="shared" si="12"/>
        <v>DY40Q3</v>
      </c>
    </row>
    <row r="141" spans="1:22" x14ac:dyDescent="0.25">
      <c r="A141" s="35" t="s">
        <v>385</v>
      </c>
      <c r="B141" s="35" t="s">
        <v>386</v>
      </c>
      <c r="D141" s="35" t="str">
        <f t="shared" si="12"/>
        <v>DY40Q4</v>
      </c>
    </row>
    <row r="142" spans="1:22" x14ac:dyDescent="0.25">
      <c r="A142" s="35" t="s">
        <v>386</v>
      </c>
      <c r="B142" s="35" t="s">
        <v>387</v>
      </c>
      <c r="D142" s="35" t="str">
        <f t="shared" si="12"/>
        <v>DY41Q1</v>
      </c>
    </row>
    <row r="143" spans="1:22" x14ac:dyDescent="0.25">
      <c r="A143" s="35" t="s">
        <v>387</v>
      </c>
      <c r="B143" s="35" t="s">
        <v>388</v>
      </c>
      <c r="D143" s="35" t="str">
        <f t="shared" si="12"/>
        <v>DY41Q2</v>
      </c>
    </row>
    <row r="144" spans="1:22" x14ac:dyDescent="0.25">
      <c r="A144" s="35" t="s">
        <v>388</v>
      </c>
      <c r="B144" s="35" t="s">
        <v>389</v>
      </c>
      <c r="D144" s="35" t="str">
        <f t="shared" si="12"/>
        <v>DY41Q3</v>
      </c>
    </row>
    <row r="145" spans="1:20" x14ac:dyDescent="0.25">
      <c r="A145" s="35" t="s">
        <v>389</v>
      </c>
      <c r="B145" s="35" t="s">
        <v>390</v>
      </c>
      <c r="D145" s="35" t="str">
        <f t="shared" si="12"/>
        <v>DY41Q4</v>
      </c>
    </row>
    <row r="146" spans="1:20" x14ac:dyDescent="0.25">
      <c r="A146" s="35" t="s">
        <v>390</v>
      </c>
      <c r="B146" s="35" t="s">
        <v>391</v>
      </c>
      <c r="D146" s="35" t="str">
        <f t="shared" si="12"/>
        <v>DY42Q1</v>
      </c>
    </row>
    <row r="147" spans="1:20" x14ac:dyDescent="0.25">
      <c r="A147" s="35" t="s">
        <v>391</v>
      </c>
      <c r="B147" s="35" t="s">
        <v>392</v>
      </c>
      <c r="D147" s="35" t="str">
        <f t="shared" si="12"/>
        <v>DY42Q2</v>
      </c>
      <c r="T147" t="s">
        <v>142</v>
      </c>
    </row>
    <row r="148" spans="1:20" x14ac:dyDescent="0.25">
      <c r="A148" s="35" t="s">
        <v>392</v>
      </c>
      <c r="B148" s="35" t="s">
        <v>393</v>
      </c>
      <c r="D148" s="35" t="str">
        <f t="shared" si="12"/>
        <v>DY42Q3</v>
      </c>
    </row>
    <row r="149" spans="1:20" x14ac:dyDescent="0.25">
      <c r="A149" s="35" t="s">
        <v>393</v>
      </c>
      <c r="B149" s="35" t="s">
        <v>394</v>
      </c>
      <c r="D149" s="35" t="str">
        <f t="shared" si="12"/>
        <v>DY42Q4</v>
      </c>
    </row>
    <row r="150" spans="1:20" x14ac:dyDescent="0.25">
      <c r="A150" s="35" t="s">
        <v>394</v>
      </c>
      <c r="B150" s="35" t="s">
        <v>395</v>
      </c>
      <c r="D150" s="35" t="str">
        <f t="shared" si="12"/>
        <v>DY43Q1</v>
      </c>
    </row>
    <row r="151" spans="1:20" x14ac:dyDescent="0.25">
      <c r="A151" s="35" t="s">
        <v>395</v>
      </c>
      <c r="B151" s="35" t="s">
        <v>396</v>
      </c>
      <c r="D151" s="35" t="str">
        <f t="shared" si="12"/>
        <v>DY43Q2</v>
      </c>
    </row>
    <row r="152" spans="1:20" x14ac:dyDescent="0.25">
      <c r="A152" s="35" t="s">
        <v>396</v>
      </c>
      <c r="B152" s="35" t="s">
        <v>397</v>
      </c>
      <c r="D152" s="35" t="str">
        <f t="shared" si="12"/>
        <v>DY43Q3</v>
      </c>
    </row>
    <row r="153" spans="1:20" x14ac:dyDescent="0.25">
      <c r="A153" s="35" t="s">
        <v>397</v>
      </c>
      <c r="B153" s="35" t="s">
        <v>398</v>
      </c>
      <c r="D153" s="35" t="str">
        <f t="shared" si="12"/>
        <v>DY43Q4</v>
      </c>
    </row>
    <row r="154" spans="1:20" x14ac:dyDescent="0.25">
      <c r="A154" s="35" t="s">
        <v>398</v>
      </c>
      <c r="B154" s="35" t="s">
        <v>399</v>
      </c>
      <c r="D154" s="35" t="str">
        <f t="shared" si="12"/>
        <v>DY44Q1</v>
      </c>
    </row>
    <row r="155" spans="1:20" x14ac:dyDescent="0.25">
      <c r="A155" s="35" t="s">
        <v>399</v>
      </c>
      <c r="B155" s="35" t="s">
        <v>400</v>
      </c>
      <c r="D155" s="35" t="str">
        <f t="shared" si="12"/>
        <v>DY44Q2</v>
      </c>
    </row>
    <row r="156" spans="1:20" x14ac:dyDescent="0.25">
      <c r="A156" s="35" t="s">
        <v>400</v>
      </c>
      <c r="B156" s="35" t="s">
        <v>401</v>
      </c>
      <c r="D156" s="35" t="str">
        <f t="shared" si="12"/>
        <v>DY44Q3</v>
      </c>
    </row>
    <row r="157" spans="1:20" x14ac:dyDescent="0.25">
      <c r="A157" s="35" t="s">
        <v>401</v>
      </c>
      <c r="B157" s="35" t="s">
        <v>402</v>
      </c>
      <c r="D157" s="35" t="str">
        <f t="shared" si="12"/>
        <v>DY44Q4</v>
      </c>
    </row>
    <row r="158" spans="1:20" x14ac:dyDescent="0.25">
      <c r="A158" s="35" t="s">
        <v>402</v>
      </c>
      <c r="B158" s="35" t="s">
        <v>403</v>
      </c>
      <c r="D158" s="35" t="str">
        <f t="shared" si="12"/>
        <v>DY45Q1</v>
      </c>
    </row>
    <row r="159" spans="1:20" x14ac:dyDescent="0.25">
      <c r="A159" s="35" t="s">
        <v>403</v>
      </c>
      <c r="B159" s="35" t="s">
        <v>404</v>
      </c>
      <c r="D159" s="35" t="str">
        <f t="shared" si="12"/>
        <v>DY45Q2</v>
      </c>
    </row>
    <row r="160" spans="1:20" x14ac:dyDescent="0.25">
      <c r="A160" s="35" t="s">
        <v>404</v>
      </c>
      <c r="B160" s="35" t="s">
        <v>405</v>
      </c>
      <c r="D160" s="35" t="str">
        <f t="shared" si="12"/>
        <v>DY45Q3</v>
      </c>
    </row>
    <row r="161" spans="1:4" x14ac:dyDescent="0.25">
      <c r="A161" s="35" t="s">
        <v>405</v>
      </c>
      <c r="B161" s="35" t="s">
        <v>406</v>
      </c>
      <c r="D161" s="35" t="str">
        <f t="shared" si="12"/>
        <v>DY45Q4</v>
      </c>
    </row>
    <row r="162" spans="1:4" x14ac:dyDescent="0.25">
      <c r="A162" s="35" t="s">
        <v>406</v>
      </c>
      <c r="B162" s="35" t="s">
        <v>407</v>
      </c>
      <c r="D162" s="35" t="str">
        <f t="shared" si="12"/>
        <v>DY46Q1</v>
      </c>
    </row>
    <row r="163" spans="1:4" x14ac:dyDescent="0.25">
      <c r="A163" s="35" t="s">
        <v>407</v>
      </c>
      <c r="B163" s="35" t="s">
        <v>408</v>
      </c>
      <c r="D163" s="35" t="str">
        <f t="shared" si="12"/>
        <v>DY46Q2</v>
      </c>
    </row>
    <row r="164" spans="1:4" x14ac:dyDescent="0.25">
      <c r="A164" s="35" t="s">
        <v>408</v>
      </c>
      <c r="B164" s="35" t="s">
        <v>409</v>
      </c>
      <c r="D164" s="35" t="str">
        <f t="shared" si="12"/>
        <v>DY46Q3</v>
      </c>
    </row>
    <row r="165" spans="1:4" x14ac:dyDescent="0.25">
      <c r="A165" s="35" t="s">
        <v>409</v>
      </c>
      <c r="B165" s="35" t="s">
        <v>410</v>
      </c>
      <c r="D165" s="35" t="str">
        <f t="shared" si="12"/>
        <v>DY46Q4</v>
      </c>
    </row>
    <row r="166" spans="1:4" x14ac:dyDescent="0.25">
      <c r="A166" s="35" t="s">
        <v>410</v>
      </c>
      <c r="B166" s="35" t="s">
        <v>411</v>
      </c>
      <c r="D166" s="35" t="str">
        <f t="shared" si="12"/>
        <v>DY47Q1</v>
      </c>
    </row>
    <row r="167" spans="1:4" x14ac:dyDescent="0.25">
      <c r="A167" s="35" t="s">
        <v>411</v>
      </c>
      <c r="B167" s="35" t="s">
        <v>412</v>
      </c>
      <c r="D167" s="35" t="str">
        <f t="shared" si="12"/>
        <v>DY47Q2</v>
      </c>
    </row>
    <row r="168" spans="1:4" x14ac:dyDescent="0.25">
      <c r="A168" s="35" t="s">
        <v>412</v>
      </c>
      <c r="B168" s="35" t="s">
        <v>413</v>
      </c>
      <c r="D168" s="35" t="str">
        <f t="shared" si="12"/>
        <v>DY47Q3</v>
      </c>
    </row>
    <row r="169" spans="1:4" x14ac:dyDescent="0.25">
      <c r="A169" s="35" t="s">
        <v>413</v>
      </c>
      <c r="B169" s="35" t="s">
        <v>414</v>
      </c>
      <c r="D169" s="35" t="str">
        <f t="shared" si="12"/>
        <v>DY47Q4</v>
      </c>
    </row>
    <row r="170" spans="1:4" x14ac:dyDescent="0.25">
      <c r="A170" s="35" t="s">
        <v>414</v>
      </c>
      <c r="B170" s="35" t="s">
        <v>415</v>
      </c>
      <c r="D170" s="35" t="str">
        <f t="shared" si="12"/>
        <v>DY48Q1</v>
      </c>
    </row>
    <row r="171" spans="1:4" x14ac:dyDescent="0.25">
      <c r="A171" s="35" t="s">
        <v>415</v>
      </c>
      <c r="B171" s="35" t="s">
        <v>416</v>
      </c>
      <c r="D171" s="35" t="str">
        <f t="shared" si="12"/>
        <v>DY48Q2</v>
      </c>
    </row>
    <row r="172" spans="1:4" x14ac:dyDescent="0.25">
      <c r="A172" s="35" t="s">
        <v>416</v>
      </c>
      <c r="B172" s="35" t="s">
        <v>417</v>
      </c>
      <c r="D172" s="35" t="str">
        <f t="shared" si="12"/>
        <v>DY48Q3</v>
      </c>
    </row>
    <row r="173" spans="1:4" x14ac:dyDescent="0.25">
      <c r="A173" s="35" t="s">
        <v>417</v>
      </c>
      <c r="B173" s="35" t="s">
        <v>418</v>
      </c>
      <c r="D173" s="35" t="str">
        <f t="shared" si="12"/>
        <v>DY48Q4</v>
      </c>
    </row>
    <row r="174" spans="1:4" x14ac:dyDescent="0.25">
      <c r="A174" s="35" t="s">
        <v>418</v>
      </c>
      <c r="B174" s="35" t="s">
        <v>419</v>
      </c>
      <c r="D174" s="35" t="str">
        <f t="shared" si="12"/>
        <v>DY49Q1</v>
      </c>
    </row>
    <row r="175" spans="1:4" x14ac:dyDescent="0.25">
      <c r="A175" s="35" t="s">
        <v>419</v>
      </c>
      <c r="B175" s="35" t="s">
        <v>420</v>
      </c>
      <c r="D175" s="35" t="str">
        <f t="shared" si="12"/>
        <v>DY49Q2</v>
      </c>
    </row>
    <row r="176" spans="1:4" x14ac:dyDescent="0.25">
      <c r="A176" s="35" t="s">
        <v>420</v>
      </c>
      <c r="B176" s="35" t="s">
        <v>421</v>
      </c>
      <c r="D176" s="35" t="str">
        <f t="shared" si="12"/>
        <v>DY49Q3</v>
      </c>
    </row>
    <row r="177" spans="1:4" x14ac:dyDescent="0.25">
      <c r="A177" s="35" t="s">
        <v>421</v>
      </c>
      <c r="B177" s="35" t="s">
        <v>422</v>
      </c>
      <c r="D177" s="35" t="str">
        <f t="shared" si="12"/>
        <v>DY49Q4</v>
      </c>
    </row>
    <row r="178" spans="1:4" x14ac:dyDescent="0.25">
      <c r="A178" s="35" t="s">
        <v>422</v>
      </c>
      <c r="B178" s="35" t="s">
        <v>423</v>
      </c>
      <c r="D178" s="35" t="str">
        <f t="shared" si="12"/>
        <v>DY50Q1</v>
      </c>
    </row>
    <row r="179" spans="1:4" x14ac:dyDescent="0.25">
      <c r="A179" s="35" t="s">
        <v>423</v>
      </c>
      <c r="B179" s="35" t="s">
        <v>424</v>
      </c>
      <c r="D179" s="35" t="str">
        <f t="shared" si="12"/>
        <v>DY50Q2</v>
      </c>
    </row>
    <row r="180" spans="1:4" x14ac:dyDescent="0.25">
      <c r="A180" s="35" t="s">
        <v>424</v>
      </c>
      <c r="B180" s="35" t="s">
        <v>425</v>
      </c>
      <c r="D180" s="35" t="str">
        <f t="shared" si="12"/>
        <v>DY50Q3</v>
      </c>
    </row>
    <row r="181" spans="1:4" x14ac:dyDescent="0.25">
      <c r="A181" s="35" t="s">
        <v>425</v>
      </c>
      <c r="B181" s="35" t="s">
        <v>426</v>
      </c>
      <c r="D181" s="35" t="str">
        <f t="shared" si="12"/>
        <v>DY50Q4</v>
      </c>
    </row>
    <row r="182" spans="1:4" x14ac:dyDescent="0.25">
      <c r="A182" s="35" t="s">
        <v>426</v>
      </c>
      <c r="B182" s="35" t="s">
        <v>427</v>
      </c>
      <c r="D182" s="35" t="str">
        <f t="shared" si="12"/>
        <v>DY51Q1</v>
      </c>
    </row>
    <row r="183" spans="1:4" x14ac:dyDescent="0.25">
      <c r="A183" s="35" t="s">
        <v>427</v>
      </c>
      <c r="B183" s="35" t="s">
        <v>428</v>
      </c>
      <c r="D183" s="35" t="str">
        <f t="shared" si="12"/>
        <v>DY51Q2</v>
      </c>
    </row>
    <row r="184" spans="1:4" x14ac:dyDescent="0.25">
      <c r="A184" s="35" t="s">
        <v>428</v>
      </c>
      <c r="B184" s="35" t="s">
        <v>429</v>
      </c>
      <c r="D184" s="35" t="str">
        <f t="shared" si="12"/>
        <v>DY51Q3</v>
      </c>
    </row>
    <row r="185" spans="1:4" x14ac:dyDescent="0.25">
      <c r="A185" s="35" t="s">
        <v>429</v>
      </c>
      <c r="B185" s="35" t="s">
        <v>430</v>
      </c>
      <c r="D185" s="35" t="str">
        <f t="shared" si="12"/>
        <v>DY51Q4</v>
      </c>
    </row>
    <row r="186" spans="1:4" x14ac:dyDescent="0.25">
      <c r="A186" s="35" t="s">
        <v>430</v>
      </c>
      <c r="B186" s="35" t="s">
        <v>431</v>
      </c>
      <c r="D186" s="35" t="str">
        <f t="shared" si="12"/>
        <v>DY52Q1</v>
      </c>
    </row>
    <row r="187" spans="1:4" x14ac:dyDescent="0.25">
      <c r="A187" s="35" t="s">
        <v>431</v>
      </c>
      <c r="B187" s="35" t="s">
        <v>432</v>
      </c>
      <c r="D187" s="35" t="str">
        <f t="shared" si="12"/>
        <v>DY52Q2</v>
      </c>
    </row>
    <row r="188" spans="1:4" x14ac:dyDescent="0.25">
      <c r="A188" s="35" t="s">
        <v>432</v>
      </c>
      <c r="B188" s="35" t="s">
        <v>433</v>
      </c>
      <c r="D188" s="35" t="str">
        <f t="shared" si="12"/>
        <v>DY52Q3</v>
      </c>
    </row>
    <row r="189" spans="1:4" x14ac:dyDescent="0.25">
      <c r="A189" s="35" t="s">
        <v>433</v>
      </c>
      <c r="B189" s="35" t="s">
        <v>434</v>
      </c>
      <c r="D189" s="35" t="str">
        <f t="shared" si="12"/>
        <v>DY52Q4</v>
      </c>
    </row>
    <row r="190" spans="1:4" x14ac:dyDescent="0.25">
      <c r="A190" s="35" t="s">
        <v>434</v>
      </c>
      <c r="B190" s="35" t="s">
        <v>435</v>
      </c>
      <c r="D190" s="35" t="str">
        <f t="shared" si="12"/>
        <v>DY53Q1</v>
      </c>
    </row>
    <row r="191" spans="1:4" x14ac:dyDescent="0.25">
      <c r="A191" s="35" t="s">
        <v>435</v>
      </c>
      <c r="B191" s="35" t="s">
        <v>436</v>
      </c>
      <c r="D191" s="35" t="str">
        <f t="shared" si="12"/>
        <v>DY53Q2</v>
      </c>
    </row>
    <row r="192" spans="1:4" x14ac:dyDescent="0.25">
      <c r="A192" s="35" t="s">
        <v>436</v>
      </c>
      <c r="B192" s="35" t="s">
        <v>437</v>
      </c>
      <c r="D192" s="35" t="str">
        <f t="shared" si="12"/>
        <v>DY53Q3</v>
      </c>
    </row>
    <row r="193" spans="1:4" x14ac:dyDescent="0.25">
      <c r="A193" s="35" t="s">
        <v>437</v>
      </c>
      <c r="B193" s="35" t="s">
        <v>438</v>
      </c>
      <c r="D193" s="35" t="str">
        <f t="shared" si="12"/>
        <v>DY53Q4</v>
      </c>
    </row>
    <row r="194" spans="1:4" x14ac:dyDescent="0.25">
      <c r="A194" s="35" t="s">
        <v>438</v>
      </c>
      <c r="B194" s="35" t="s">
        <v>439</v>
      </c>
      <c r="D194" s="35" t="str">
        <f t="shared" si="12"/>
        <v>DY54Q1</v>
      </c>
    </row>
    <row r="195" spans="1:4" x14ac:dyDescent="0.25">
      <c r="A195" s="35" t="s">
        <v>439</v>
      </c>
      <c r="B195" s="35" t="s">
        <v>440</v>
      </c>
      <c r="D195" s="35" t="str">
        <f t="shared" si="12"/>
        <v>DY54Q2</v>
      </c>
    </row>
    <row r="196" spans="1:4" x14ac:dyDescent="0.25">
      <c r="A196" s="35" t="s">
        <v>440</v>
      </c>
      <c r="B196" s="35" t="s">
        <v>441</v>
      </c>
      <c r="D196" s="35" t="str">
        <f t="shared" si="12"/>
        <v>DY54Q3</v>
      </c>
    </row>
    <row r="197" spans="1:4" x14ac:dyDescent="0.25">
      <c r="A197" s="35" t="s">
        <v>441</v>
      </c>
      <c r="B197" s="35" t="s">
        <v>442</v>
      </c>
      <c r="D197" s="35" t="str">
        <f t="shared" si="12"/>
        <v>DY54Q4</v>
      </c>
    </row>
    <row r="198" spans="1:4" x14ac:dyDescent="0.25">
      <c r="A198" s="35" t="s">
        <v>442</v>
      </c>
      <c r="B198" s="35" t="s">
        <v>443</v>
      </c>
      <c r="D198" s="35" t="str">
        <f t="shared" si="12"/>
        <v>DY55Q1</v>
      </c>
    </row>
    <row r="199" spans="1:4" x14ac:dyDescent="0.25">
      <c r="A199" s="35" t="s">
        <v>443</v>
      </c>
      <c r="B199" s="35" t="s">
        <v>444</v>
      </c>
      <c r="D199" s="35" t="str">
        <f t="shared" si="12"/>
        <v>DY55Q2</v>
      </c>
    </row>
    <row r="200" spans="1:4" x14ac:dyDescent="0.25">
      <c r="A200" s="35" t="s">
        <v>444</v>
      </c>
      <c r="B200" s="35" t="s">
        <v>445</v>
      </c>
      <c r="D200" s="35" t="str">
        <f t="shared" si="12"/>
        <v>DY55Q3</v>
      </c>
    </row>
    <row r="201" spans="1:4" x14ac:dyDescent="0.25">
      <c r="A201" s="35" t="s">
        <v>445</v>
      </c>
      <c r="B201" s="35" t="s">
        <v>446</v>
      </c>
      <c r="D201" s="35" t="str">
        <f t="shared" ref="D201:D264" si="13">IF(D200="","",VLOOKUP(D200,$A$1:$B$401,2,FALSE))</f>
        <v>DY55Q4</v>
      </c>
    </row>
    <row r="202" spans="1:4" x14ac:dyDescent="0.25">
      <c r="A202" s="35" t="s">
        <v>446</v>
      </c>
      <c r="B202" s="35" t="s">
        <v>447</v>
      </c>
      <c r="D202" s="35" t="str">
        <f t="shared" si="13"/>
        <v>DY56Q1</v>
      </c>
    </row>
    <row r="203" spans="1:4" x14ac:dyDescent="0.25">
      <c r="A203" s="35" t="s">
        <v>447</v>
      </c>
      <c r="B203" s="35" t="s">
        <v>448</v>
      </c>
      <c r="D203" s="35" t="str">
        <f t="shared" si="13"/>
        <v>DY56Q2</v>
      </c>
    </row>
    <row r="204" spans="1:4" x14ac:dyDescent="0.25">
      <c r="A204" s="35" t="s">
        <v>448</v>
      </c>
      <c r="B204" s="35" t="s">
        <v>449</v>
      </c>
      <c r="D204" s="35" t="str">
        <f t="shared" si="13"/>
        <v>DY56Q3</v>
      </c>
    </row>
    <row r="205" spans="1:4" x14ac:dyDescent="0.25">
      <c r="A205" s="35" t="s">
        <v>449</v>
      </c>
      <c r="B205" s="35" t="s">
        <v>450</v>
      </c>
      <c r="D205" s="35" t="str">
        <f t="shared" si="13"/>
        <v>DY56Q4</v>
      </c>
    </row>
    <row r="206" spans="1:4" x14ac:dyDescent="0.25">
      <c r="A206" s="35" t="s">
        <v>450</v>
      </c>
      <c r="B206" s="35" t="s">
        <v>451</v>
      </c>
      <c r="D206" s="35" t="str">
        <f t="shared" si="13"/>
        <v>DY57Q1</v>
      </c>
    </row>
    <row r="207" spans="1:4" x14ac:dyDescent="0.25">
      <c r="A207" s="35" t="s">
        <v>451</v>
      </c>
      <c r="B207" s="35" t="s">
        <v>452</v>
      </c>
      <c r="D207" s="35" t="str">
        <f t="shared" si="13"/>
        <v>DY57Q2</v>
      </c>
    </row>
    <row r="208" spans="1:4" x14ac:dyDescent="0.25">
      <c r="A208" s="35" t="s">
        <v>452</v>
      </c>
      <c r="B208" s="35" t="s">
        <v>453</v>
      </c>
      <c r="D208" s="35" t="str">
        <f t="shared" si="13"/>
        <v>DY57Q3</v>
      </c>
    </row>
    <row r="209" spans="1:4" x14ac:dyDescent="0.25">
      <c r="A209" s="35" t="s">
        <v>453</v>
      </c>
      <c r="B209" s="35" t="s">
        <v>454</v>
      </c>
      <c r="D209" s="35" t="str">
        <f t="shared" si="13"/>
        <v>DY57Q4</v>
      </c>
    </row>
    <row r="210" spans="1:4" x14ac:dyDescent="0.25">
      <c r="A210" s="35" t="s">
        <v>454</v>
      </c>
      <c r="B210" s="35" t="s">
        <v>455</v>
      </c>
      <c r="D210" s="35" t="str">
        <f t="shared" si="13"/>
        <v>DY58Q1</v>
      </c>
    </row>
    <row r="211" spans="1:4" x14ac:dyDescent="0.25">
      <c r="A211" s="35" t="s">
        <v>455</v>
      </c>
      <c r="B211" s="35" t="s">
        <v>456</v>
      </c>
      <c r="D211" s="35" t="str">
        <f t="shared" si="13"/>
        <v>DY58Q2</v>
      </c>
    </row>
    <row r="212" spans="1:4" x14ac:dyDescent="0.25">
      <c r="A212" s="35" t="s">
        <v>456</v>
      </c>
      <c r="B212" s="35" t="s">
        <v>457</v>
      </c>
      <c r="D212" s="35" t="str">
        <f t="shared" si="13"/>
        <v>DY58Q3</v>
      </c>
    </row>
    <row r="213" spans="1:4" x14ac:dyDescent="0.25">
      <c r="A213" s="35" t="s">
        <v>457</v>
      </c>
      <c r="B213" s="35" t="s">
        <v>458</v>
      </c>
      <c r="D213" s="35" t="str">
        <f t="shared" si="13"/>
        <v>DY58Q4</v>
      </c>
    </row>
    <row r="214" spans="1:4" x14ac:dyDescent="0.25">
      <c r="A214" s="35" t="s">
        <v>458</v>
      </c>
      <c r="B214" s="35" t="s">
        <v>459</v>
      </c>
      <c r="D214" s="35" t="str">
        <f t="shared" si="13"/>
        <v>DY59Q1</v>
      </c>
    </row>
    <row r="215" spans="1:4" x14ac:dyDescent="0.25">
      <c r="A215" s="35" t="s">
        <v>459</v>
      </c>
      <c r="B215" s="35" t="s">
        <v>460</v>
      </c>
      <c r="D215" s="35" t="str">
        <f t="shared" si="13"/>
        <v>DY59Q2</v>
      </c>
    </row>
    <row r="216" spans="1:4" x14ac:dyDescent="0.25">
      <c r="A216" s="35" t="s">
        <v>460</v>
      </c>
      <c r="B216" s="35" t="s">
        <v>461</v>
      </c>
      <c r="D216" s="35" t="str">
        <f t="shared" si="13"/>
        <v>DY59Q3</v>
      </c>
    </row>
    <row r="217" spans="1:4" x14ac:dyDescent="0.25">
      <c r="A217" s="35" t="s">
        <v>461</v>
      </c>
      <c r="B217" s="35" t="s">
        <v>462</v>
      </c>
      <c r="D217" s="35" t="str">
        <f t="shared" si="13"/>
        <v>DY59Q4</v>
      </c>
    </row>
    <row r="218" spans="1:4" x14ac:dyDescent="0.25">
      <c r="A218" s="35" t="s">
        <v>462</v>
      </c>
      <c r="B218" s="35" t="s">
        <v>463</v>
      </c>
      <c r="D218" s="35" t="str">
        <f t="shared" si="13"/>
        <v>DY60Q1</v>
      </c>
    </row>
    <row r="219" spans="1:4" x14ac:dyDescent="0.25">
      <c r="A219" s="35" t="s">
        <v>463</v>
      </c>
      <c r="B219" s="35" t="s">
        <v>464</v>
      </c>
      <c r="D219" s="35" t="str">
        <f t="shared" si="13"/>
        <v>DY60Q2</v>
      </c>
    </row>
    <row r="220" spans="1:4" x14ac:dyDescent="0.25">
      <c r="A220" s="35" t="s">
        <v>464</v>
      </c>
      <c r="B220" s="35" t="s">
        <v>465</v>
      </c>
      <c r="D220" s="35" t="str">
        <f t="shared" si="13"/>
        <v>DY60Q3</v>
      </c>
    </row>
    <row r="221" spans="1:4" x14ac:dyDescent="0.25">
      <c r="A221" s="35" t="s">
        <v>465</v>
      </c>
      <c r="B221" s="35" t="s">
        <v>466</v>
      </c>
      <c r="D221" s="35" t="str">
        <f t="shared" si="13"/>
        <v>DY60Q4</v>
      </c>
    </row>
    <row r="222" spans="1:4" x14ac:dyDescent="0.25">
      <c r="A222" s="35" t="s">
        <v>466</v>
      </c>
      <c r="B222" s="35" t="s">
        <v>467</v>
      </c>
      <c r="D222" s="35" t="str">
        <f t="shared" si="13"/>
        <v>DY61Q1</v>
      </c>
    </row>
    <row r="223" spans="1:4" x14ac:dyDescent="0.25">
      <c r="A223" s="35" t="s">
        <v>467</v>
      </c>
      <c r="B223" s="35" t="s">
        <v>468</v>
      </c>
      <c r="D223" s="35" t="str">
        <f t="shared" si="13"/>
        <v>DY61Q2</v>
      </c>
    </row>
    <row r="224" spans="1:4" x14ac:dyDescent="0.25">
      <c r="A224" s="35" t="s">
        <v>468</v>
      </c>
      <c r="B224" s="35" t="s">
        <v>469</v>
      </c>
      <c r="D224" s="35" t="str">
        <f t="shared" si="13"/>
        <v>DY61Q3</v>
      </c>
    </row>
    <row r="225" spans="1:4" x14ac:dyDescent="0.25">
      <c r="A225" s="35" t="s">
        <v>469</v>
      </c>
      <c r="B225" s="35" t="s">
        <v>470</v>
      </c>
      <c r="D225" s="35" t="str">
        <f t="shared" si="13"/>
        <v>DY61Q4</v>
      </c>
    </row>
    <row r="226" spans="1:4" x14ac:dyDescent="0.25">
      <c r="A226" s="35" t="s">
        <v>470</v>
      </c>
      <c r="B226" s="35" t="s">
        <v>471</v>
      </c>
      <c r="D226" s="35" t="str">
        <f t="shared" si="13"/>
        <v>DY62Q1</v>
      </c>
    </row>
    <row r="227" spans="1:4" x14ac:dyDescent="0.25">
      <c r="A227" s="35" t="s">
        <v>471</v>
      </c>
      <c r="B227" s="35" t="s">
        <v>472</v>
      </c>
      <c r="D227" s="35" t="str">
        <f t="shared" si="13"/>
        <v>DY62Q2</v>
      </c>
    </row>
    <row r="228" spans="1:4" x14ac:dyDescent="0.25">
      <c r="A228" s="35" t="s">
        <v>472</v>
      </c>
      <c r="B228" s="35" t="s">
        <v>473</v>
      </c>
      <c r="D228" s="35" t="str">
        <f t="shared" si="13"/>
        <v>DY62Q3</v>
      </c>
    </row>
    <row r="229" spans="1:4" x14ac:dyDescent="0.25">
      <c r="A229" s="35" t="s">
        <v>473</v>
      </c>
      <c r="B229" s="35" t="s">
        <v>474</v>
      </c>
      <c r="D229" s="35" t="str">
        <f t="shared" si="13"/>
        <v>DY62Q4</v>
      </c>
    </row>
    <row r="230" spans="1:4" x14ac:dyDescent="0.25">
      <c r="A230" s="35" t="s">
        <v>474</v>
      </c>
      <c r="B230" s="35" t="s">
        <v>475</v>
      </c>
      <c r="D230" s="35" t="str">
        <f t="shared" si="13"/>
        <v>DY63Q1</v>
      </c>
    </row>
    <row r="231" spans="1:4" x14ac:dyDescent="0.25">
      <c r="A231" s="35" t="s">
        <v>475</v>
      </c>
      <c r="B231" s="35" t="s">
        <v>476</v>
      </c>
      <c r="D231" s="35" t="str">
        <f t="shared" si="13"/>
        <v>DY63Q2</v>
      </c>
    </row>
    <row r="232" spans="1:4" x14ac:dyDescent="0.25">
      <c r="A232" s="35" t="s">
        <v>476</v>
      </c>
      <c r="B232" s="35" t="s">
        <v>477</v>
      </c>
      <c r="D232" s="35" t="str">
        <f t="shared" si="13"/>
        <v>DY63Q3</v>
      </c>
    </row>
    <row r="233" spans="1:4" x14ac:dyDescent="0.25">
      <c r="A233" s="35" t="s">
        <v>477</v>
      </c>
      <c r="B233" s="35" t="s">
        <v>478</v>
      </c>
      <c r="D233" s="35" t="str">
        <f t="shared" si="13"/>
        <v>DY63Q4</v>
      </c>
    </row>
    <row r="234" spans="1:4" x14ac:dyDescent="0.25">
      <c r="A234" s="35" t="s">
        <v>478</v>
      </c>
      <c r="B234" s="35" t="s">
        <v>479</v>
      </c>
      <c r="D234" s="35" t="str">
        <f t="shared" si="13"/>
        <v>DY64Q1</v>
      </c>
    </row>
    <row r="235" spans="1:4" x14ac:dyDescent="0.25">
      <c r="A235" s="35" t="s">
        <v>479</v>
      </c>
      <c r="B235" s="35" t="s">
        <v>480</v>
      </c>
      <c r="D235" s="35" t="str">
        <f t="shared" si="13"/>
        <v>DY64Q2</v>
      </c>
    </row>
    <row r="236" spans="1:4" x14ac:dyDescent="0.25">
      <c r="A236" s="35" t="s">
        <v>480</v>
      </c>
      <c r="B236" s="35" t="s">
        <v>481</v>
      </c>
      <c r="D236" s="35" t="str">
        <f t="shared" si="13"/>
        <v>DY64Q3</v>
      </c>
    </row>
    <row r="237" spans="1:4" x14ac:dyDescent="0.25">
      <c r="A237" s="35" t="s">
        <v>481</v>
      </c>
      <c r="B237" s="35" t="s">
        <v>482</v>
      </c>
      <c r="D237" s="35" t="str">
        <f t="shared" si="13"/>
        <v>DY64Q4</v>
      </c>
    </row>
    <row r="238" spans="1:4" x14ac:dyDescent="0.25">
      <c r="A238" s="35" t="s">
        <v>482</v>
      </c>
      <c r="B238" s="35" t="s">
        <v>483</v>
      </c>
      <c r="D238" s="35" t="str">
        <f t="shared" si="13"/>
        <v>DY65Q1</v>
      </c>
    </row>
    <row r="239" spans="1:4" x14ac:dyDescent="0.25">
      <c r="A239" s="35" t="s">
        <v>483</v>
      </c>
      <c r="B239" s="35" t="s">
        <v>484</v>
      </c>
      <c r="D239" s="35" t="str">
        <f t="shared" si="13"/>
        <v>DY65Q2</v>
      </c>
    </row>
    <row r="240" spans="1:4" x14ac:dyDescent="0.25">
      <c r="A240" s="35" t="s">
        <v>484</v>
      </c>
      <c r="B240" s="35" t="s">
        <v>485</v>
      </c>
      <c r="D240" s="35" t="str">
        <f t="shared" si="13"/>
        <v>DY65Q3</v>
      </c>
    </row>
    <row r="241" spans="1:4" x14ac:dyDescent="0.25">
      <c r="A241" s="35" t="s">
        <v>485</v>
      </c>
      <c r="B241" s="35" t="s">
        <v>486</v>
      </c>
      <c r="D241" s="35" t="str">
        <f t="shared" si="13"/>
        <v>DY65Q4</v>
      </c>
    </row>
    <row r="242" spans="1:4" x14ac:dyDescent="0.25">
      <c r="A242" s="35" t="s">
        <v>486</v>
      </c>
      <c r="B242" s="35" t="s">
        <v>487</v>
      </c>
      <c r="D242" s="35" t="str">
        <f t="shared" si="13"/>
        <v>DY66Q1</v>
      </c>
    </row>
    <row r="243" spans="1:4" x14ac:dyDescent="0.25">
      <c r="A243" s="35" t="s">
        <v>487</v>
      </c>
      <c r="B243" s="35" t="s">
        <v>488</v>
      </c>
      <c r="D243" s="35" t="str">
        <f t="shared" si="13"/>
        <v>DY66Q2</v>
      </c>
    </row>
    <row r="244" spans="1:4" x14ac:dyDescent="0.25">
      <c r="A244" s="35" t="s">
        <v>488</v>
      </c>
      <c r="B244" s="35" t="s">
        <v>489</v>
      </c>
      <c r="D244" s="35" t="str">
        <f t="shared" si="13"/>
        <v>DY66Q3</v>
      </c>
    </row>
    <row r="245" spans="1:4" x14ac:dyDescent="0.25">
      <c r="A245" s="35" t="s">
        <v>489</v>
      </c>
      <c r="B245" s="35" t="s">
        <v>490</v>
      </c>
      <c r="D245" s="35" t="str">
        <f t="shared" si="13"/>
        <v>DY66Q4</v>
      </c>
    </row>
    <row r="246" spans="1:4" x14ac:dyDescent="0.25">
      <c r="A246" s="35" t="s">
        <v>490</v>
      </c>
      <c r="B246" s="35" t="s">
        <v>491</v>
      </c>
      <c r="D246" s="35" t="str">
        <f t="shared" si="13"/>
        <v>DY67Q1</v>
      </c>
    </row>
    <row r="247" spans="1:4" x14ac:dyDescent="0.25">
      <c r="A247" s="35" t="s">
        <v>491</v>
      </c>
      <c r="B247" s="35" t="s">
        <v>492</v>
      </c>
      <c r="D247" s="35" t="str">
        <f t="shared" si="13"/>
        <v>DY67Q2</v>
      </c>
    </row>
    <row r="248" spans="1:4" x14ac:dyDescent="0.25">
      <c r="A248" s="35" t="s">
        <v>492</v>
      </c>
      <c r="B248" s="35" t="s">
        <v>493</v>
      </c>
      <c r="D248" s="35" t="str">
        <f t="shared" si="13"/>
        <v>DY67Q3</v>
      </c>
    </row>
    <row r="249" spans="1:4" x14ac:dyDescent="0.25">
      <c r="A249" s="35" t="s">
        <v>493</v>
      </c>
      <c r="B249" s="35" t="s">
        <v>494</v>
      </c>
      <c r="D249" s="35" t="str">
        <f t="shared" si="13"/>
        <v>DY67Q4</v>
      </c>
    </row>
    <row r="250" spans="1:4" x14ac:dyDescent="0.25">
      <c r="A250" s="35" t="s">
        <v>494</v>
      </c>
      <c r="B250" s="35" t="s">
        <v>495</v>
      </c>
      <c r="D250" s="35" t="str">
        <f t="shared" si="13"/>
        <v>DY68Q1</v>
      </c>
    </row>
    <row r="251" spans="1:4" x14ac:dyDescent="0.25">
      <c r="A251" s="35" t="s">
        <v>495</v>
      </c>
      <c r="B251" s="35" t="s">
        <v>496</v>
      </c>
      <c r="D251" s="35" t="str">
        <f t="shared" si="13"/>
        <v>DY68Q2</v>
      </c>
    </row>
    <row r="252" spans="1:4" x14ac:dyDescent="0.25">
      <c r="A252" s="35" t="s">
        <v>496</v>
      </c>
      <c r="B252" s="35" t="s">
        <v>497</v>
      </c>
      <c r="D252" s="35" t="str">
        <f t="shared" si="13"/>
        <v>DY68Q3</v>
      </c>
    </row>
    <row r="253" spans="1:4" x14ac:dyDescent="0.25">
      <c r="A253" s="35" t="s">
        <v>497</v>
      </c>
      <c r="B253" s="35" t="s">
        <v>498</v>
      </c>
      <c r="D253" s="35" t="str">
        <f t="shared" si="13"/>
        <v>DY68Q4</v>
      </c>
    </row>
    <row r="254" spans="1:4" x14ac:dyDescent="0.25">
      <c r="A254" s="35" t="s">
        <v>498</v>
      </c>
      <c r="B254" s="35" t="s">
        <v>499</v>
      </c>
      <c r="D254" s="35" t="str">
        <f t="shared" si="13"/>
        <v>DY69Q1</v>
      </c>
    </row>
    <row r="255" spans="1:4" x14ac:dyDescent="0.25">
      <c r="A255" s="35" t="s">
        <v>499</v>
      </c>
      <c r="B255" s="35" t="s">
        <v>500</v>
      </c>
      <c r="D255" s="35" t="str">
        <f t="shared" si="13"/>
        <v>DY69Q2</v>
      </c>
    </row>
    <row r="256" spans="1:4" x14ac:dyDescent="0.25">
      <c r="A256" s="35" t="s">
        <v>500</v>
      </c>
      <c r="B256" s="35" t="s">
        <v>501</v>
      </c>
      <c r="D256" s="35" t="str">
        <f t="shared" si="13"/>
        <v>DY69Q3</v>
      </c>
    </row>
    <row r="257" spans="1:4" x14ac:dyDescent="0.25">
      <c r="A257" s="35" t="s">
        <v>501</v>
      </c>
      <c r="B257" s="35" t="s">
        <v>502</v>
      </c>
      <c r="D257" s="35" t="str">
        <f t="shared" si="13"/>
        <v>DY69Q4</v>
      </c>
    </row>
    <row r="258" spans="1:4" x14ac:dyDescent="0.25">
      <c r="A258" s="35" t="s">
        <v>502</v>
      </c>
      <c r="B258" s="35" t="s">
        <v>503</v>
      </c>
      <c r="D258" s="35" t="str">
        <f t="shared" si="13"/>
        <v>DY70Q1</v>
      </c>
    </row>
    <row r="259" spans="1:4" x14ac:dyDescent="0.25">
      <c r="A259" s="35" t="s">
        <v>503</v>
      </c>
      <c r="B259" s="35" t="s">
        <v>504</v>
      </c>
      <c r="D259" s="35" t="str">
        <f t="shared" si="13"/>
        <v>DY70Q2</v>
      </c>
    </row>
    <row r="260" spans="1:4" x14ac:dyDescent="0.25">
      <c r="A260" s="35" t="s">
        <v>504</v>
      </c>
      <c r="B260" s="35" t="s">
        <v>505</v>
      </c>
      <c r="D260" s="35" t="str">
        <f t="shared" si="13"/>
        <v>DY70Q3</v>
      </c>
    </row>
    <row r="261" spans="1:4" x14ac:dyDescent="0.25">
      <c r="A261" s="35" t="s">
        <v>505</v>
      </c>
      <c r="B261" s="35" t="s">
        <v>506</v>
      </c>
      <c r="D261" s="35" t="str">
        <f t="shared" si="13"/>
        <v>DY70Q4</v>
      </c>
    </row>
    <row r="262" spans="1:4" x14ac:dyDescent="0.25">
      <c r="A262" s="35" t="s">
        <v>506</v>
      </c>
      <c r="B262" s="35" t="s">
        <v>507</v>
      </c>
      <c r="D262" s="35" t="str">
        <f t="shared" si="13"/>
        <v>DY71Q1</v>
      </c>
    </row>
    <row r="263" spans="1:4" x14ac:dyDescent="0.25">
      <c r="A263" s="35" t="s">
        <v>507</v>
      </c>
      <c r="B263" s="35" t="s">
        <v>508</v>
      </c>
      <c r="D263" s="35" t="str">
        <f t="shared" si="13"/>
        <v>DY71Q2</v>
      </c>
    </row>
    <row r="264" spans="1:4" x14ac:dyDescent="0.25">
      <c r="A264" s="35" t="s">
        <v>508</v>
      </c>
      <c r="B264" s="35" t="s">
        <v>509</v>
      </c>
      <c r="D264" s="35" t="str">
        <f t="shared" si="13"/>
        <v>DY71Q3</v>
      </c>
    </row>
    <row r="265" spans="1:4" x14ac:dyDescent="0.25">
      <c r="A265" s="35" t="s">
        <v>509</v>
      </c>
      <c r="B265" s="35" t="s">
        <v>510</v>
      </c>
      <c r="D265" s="35" t="str">
        <f t="shared" ref="D265:D328" si="14">IF(D264="","",VLOOKUP(D264,$A$1:$B$401,2,FALSE))</f>
        <v>DY71Q4</v>
      </c>
    </row>
    <row r="266" spans="1:4" x14ac:dyDescent="0.25">
      <c r="A266" s="35" t="s">
        <v>510</v>
      </c>
      <c r="B266" s="35" t="s">
        <v>511</v>
      </c>
      <c r="D266" s="35" t="str">
        <f t="shared" si="14"/>
        <v>DY72Q1</v>
      </c>
    </row>
    <row r="267" spans="1:4" x14ac:dyDescent="0.25">
      <c r="A267" s="35" t="s">
        <v>511</v>
      </c>
      <c r="B267" s="35" t="s">
        <v>512</v>
      </c>
      <c r="D267" s="35" t="str">
        <f t="shared" si="14"/>
        <v>DY72Q2</v>
      </c>
    </row>
    <row r="268" spans="1:4" x14ac:dyDescent="0.25">
      <c r="A268" s="35" t="s">
        <v>512</v>
      </c>
      <c r="B268" s="35" t="s">
        <v>513</v>
      </c>
      <c r="D268" s="35" t="str">
        <f t="shared" si="14"/>
        <v>DY72Q3</v>
      </c>
    </row>
    <row r="269" spans="1:4" x14ac:dyDescent="0.25">
      <c r="A269" s="35" t="s">
        <v>513</v>
      </c>
      <c r="B269" s="35" t="s">
        <v>514</v>
      </c>
      <c r="D269" s="35" t="str">
        <f t="shared" si="14"/>
        <v>DY72Q4</v>
      </c>
    </row>
    <row r="270" spans="1:4" x14ac:dyDescent="0.25">
      <c r="A270" s="35" t="s">
        <v>514</v>
      </c>
      <c r="B270" s="35" t="s">
        <v>515</v>
      </c>
      <c r="D270" s="35" t="str">
        <f t="shared" si="14"/>
        <v>DY73Q1</v>
      </c>
    </row>
    <row r="271" spans="1:4" x14ac:dyDescent="0.25">
      <c r="A271" s="35" t="s">
        <v>515</v>
      </c>
      <c r="B271" s="35" t="s">
        <v>516</v>
      </c>
      <c r="D271" s="35" t="str">
        <f t="shared" si="14"/>
        <v>DY73Q2</v>
      </c>
    </row>
    <row r="272" spans="1:4" x14ac:dyDescent="0.25">
      <c r="A272" s="35" t="s">
        <v>516</v>
      </c>
      <c r="B272" s="35" t="s">
        <v>517</v>
      </c>
      <c r="D272" s="35" t="str">
        <f t="shared" si="14"/>
        <v>DY73Q3</v>
      </c>
    </row>
    <row r="273" spans="1:4" x14ac:dyDescent="0.25">
      <c r="A273" s="35" t="s">
        <v>517</v>
      </c>
      <c r="B273" s="35" t="s">
        <v>518</v>
      </c>
      <c r="D273" s="35" t="str">
        <f t="shared" si="14"/>
        <v>DY73Q4</v>
      </c>
    </row>
    <row r="274" spans="1:4" x14ac:dyDescent="0.25">
      <c r="A274" s="35" t="s">
        <v>518</v>
      </c>
      <c r="B274" s="35" t="s">
        <v>519</v>
      </c>
      <c r="D274" s="35" t="str">
        <f t="shared" si="14"/>
        <v>DY74Q1</v>
      </c>
    </row>
    <row r="275" spans="1:4" x14ac:dyDescent="0.25">
      <c r="A275" s="35" t="s">
        <v>519</v>
      </c>
      <c r="B275" s="35" t="s">
        <v>520</v>
      </c>
      <c r="D275" s="35" t="str">
        <f t="shared" si="14"/>
        <v>DY74Q2</v>
      </c>
    </row>
    <row r="276" spans="1:4" x14ac:dyDescent="0.25">
      <c r="A276" s="35" t="s">
        <v>520</v>
      </c>
      <c r="B276" s="35" t="s">
        <v>521</v>
      </c>
      <c r="D276" s="35" t="str">
        <f t="shared" si="14"/>
        <v>DY74Q3</v>
      </c>
    </row>
    <row r="277" spans="1:4" x14ac:dyDescent="0.25">
      <c r="A277" s="35" t="s">
        <v>521</v>
      </c>
      <c r="B277" s="35" t="s">
        <v>522</v>
      </c>
      <c r="D277" s="35" t="str">
        <f t="shared" si="14"/>
        <v>DY74Q4</v>
      </c>
    </row>
    <row r="278" spans="1:4" x14ac:dyDescent="0.25">
      <c r="A278" s="35" t="s">
        <v>522</v>
      </c>
      <c r="B278" s="35" t="s">
        <v>523</v>
      </c>
      <c r="D278" s="35" t="str">
        <f t="shared" si="14"/>
        <v>DY75Q1</v>
      </c>
    </row>
    <row r="279" spans="1:4" x14ac:dyDescent="0.25">
      <c r="A279" s="35" t="s">
        <v>523</v>
      </c>
      <c r="B279" s="35" t="s">
        <v>524</v>
      </c>
      <c r="D279" s="35" t="str">
        <f t="shared" si="14"/>
        <v>DY75Q2</v>
      </c>
    </row>
    <row r="280" spans="1:4" x14ac:dyDescent="0.25">
      <c r="A280" s="35" t="s">
        <v>524</v>
      </c>
      <c r="B280" s="35" t="s">
        <v>525</v>
      </c>
      <c r="D280" s="35" t="str">
        <f t="shared" si="14"/>
        <v>DY75Q3</v>
      </c>
    </row>
    <row r="281" spans="1:4" x14ac:dyDescent="0.25">
      <c r="A281" s="35" t="s">
        <v>525</v>
      </c>
      <c r="B281" s="35" t="s">
        <v>526</v>
      </c>
      <c r="D281" s="35" t="str">
        <f t="shared" si="14"/>
        <v>DY75Q4</v>
      </c>
    </row>
    <row r="282" spans="1:4" x14ac:dyDescent="0.25">
      <c r="A282" s="35" t="s">
        <v>526</v>
      </c>
      <c r="B282" s="35" t="s">
        <v>527</v>
      </c>
      <c r="D282" s="35" t="str">
        <f t="shared" si="14"/>
        <v>DY76Q1</v>
      </c>
    </row>
    <row r="283" spans="1:4" x14ac:dyDescent="0.25">
      <c r="A283" s="35" t="s">
        <v>527</v>
      </c>
      <c r="B283" s="35" t="s">
        <v>528</v>
      </c>
      <c r="D283" s="35" t="str">
        <f t="shared" si="14"/>
        <v>DY76Q2</v>
      </c>
    </row>
    <row r="284" spans="1:4" x14ac:dyDescent="0.25">
      <c r="A284" s="35" t="s">
        <v>528</v>
      </c>
      <c r="B284" s="35" t="s">
        <v>529</v>
      </c>
      <c r="D284" s="35" t="str">
        <f t="shared" si="14"/>
        <v>DY76Q3</v>
      </c>
    </row>
    <row r="285" spans="1:4" x14ac:dyDescent="0.25">
      <c r="A285" s="35" t="s">
        <v>529</v>
      </c>
      <c r="B285" s="35" t="s">
        <v>530</v>
      </c>
      <c r="D285" s="35" t="str">
        <f t="shared" si="14"/>
        <v>DY76Q4</v>
      </c>
    </row>
    <row r="286" spans="1:4" x14ac:dyDescent="0.25">
      <c r="A286" s="35" t="s">
        <v>530</v>
      </c>
      <c r="B286" s="35" t="s">
        <v>531</v>
      </c>
      <c r="D286" s="35" t="str">
        <f t="shared" si="14"/>
        <v>DY77Q1</v>
      </c>
    </row>
    <row r="287" spans="1:4" x14ac:dyDescent="0.25">
      <c r="A287" s="35" t="s">
        <v>531</v>
      </c>
      <c r="B287" s="35" t="s">
        <v>532</v>
      </c>
      <c r="D287" s="35" t="str">
        <f t="shared" si="14"/>
        <v>DY77Q2</v>
      </c>
    </row>
    <row r="288" spans="1:4" x14ac:dyDescent="0.25">
      <c r="A288" s="35" t="s">
        <v>532</v>
      </c>
      <c r="B288" s="35" t="s">
        <v>533</v>
      </c>
      <c r="D288" s="35" t="str">
        <f t="shared" si="14"/>
        <v>DY77Q3</v>
      </c>
    </row>
    <row r="289" spans="1:4" x14ac:dyDescent="0.25">
      <c r="A289" s="35" t="s">
        <v>533</v>
      </c>
      <c r="B289" s="35" t="s">
        <v>534</v>
      </c>
      <c r="D289" s="35" t="str">
        <f t="shared" si="14"/>
        <v>DY77Q4</v>
      </c>
    </row>
    <row r="290" spans="1:4" x14ac:dyDescent="0.25">
      <c r="A290" s="35" t="s">
        <v>534</v>
      </c>
      <c r="B290" s="35" t="s">
        <v>535</v>
      </c>
      <c r="D290" s="35" t="str">
        <f t="shared" si="14"/>
        <v>DY78Q1</v>
      </c>
    </row>
    <row r="291" spans="1:4" x14ac:dyDescent="0.25">
      <c r="A291" s="35" t="s">
        <v>535</v>
      </c>
      <c r="B291" s="35" t="s">
        <v>536</v>
      </c>
      <c r="D291" s="35" t="str">
        <f t="shared" si="14"/>
        <v>DY78Q2</v>
      </c>
    </row>
    <row r="292" spans="1:4" x14ac:dyDescent="0.25">
      <c r="A292" s="35" t="s">
        <v>536</v>
      </c>
      <c r="B292" s="35" t="s">
        <v>537</v>
      </c>
      <c r="D292" s="35" t="str">
        <f t="shared" si="14"/>
        <v>DY78Q3</v>
      </c>
    </row>
    <row r="293" spans="1:4" x14ac:dyDescent="0.25">
      <c r="A293" s="35" t="s">
        <v>537</v>
      </c>
      <c r="B293" s="35" t="s">
        <v>538</v>
      </c>
      <c r="D293" s="35" t="str">
        <f t="shared" si="14"/>
        <v>DY78Q4</v>
      </c>
    </row>
    <row r="294" spans="1:4" x14ac:dyDescent="0.25">
      <c r="A294" s="35" t="s">
        <v>538</v>
      </c>
      <c r="B294" s="35" t="s">
        <v>539</v>
      </c>
      <c r="D294" s="35" t="str">
        <f t="shared" si="14"/>
        <v>DY79Q1</v>
      </c>
    </row>
    <row r="295" spans="1:4" x14ac:dyDescent="0.25">
      <c r="A295" s="35" t="s">
        <v>539</v>
      </c>
      <c r="B295" s="35" t="s">
        <v>540</v>
      </c>
      <c r="D295" s="35" t="str">
        <f t="shared" si="14"/>
        <v>DY79Q2</v>
      </c>
    </row>
    <row r="296" spans="1:4" x14ac:dyDescent="0.25">
      <c r="A296" s="35" t="s">
        <v>540</v>
      </c>
      <c r="B296" s="35" t="s">
        <v>541</v>
      </c>
      <c r="D296" s="35" t="str">
        <f t="shared" si="14"/>
        <v>DY79Q3</v>
      </c>
    </row>
    <row r="297" spans="1:4" x14ac:dyDescent="0.25">
      <c r="A297" s="35" t="s">
        <v>541</v>
      </c>
      <c r="B297" s="35" t="s">
        <v>542</v>
      </c>
      <c r="D297" s="35" t="str">
        <f t="shared" si="14"/>
        <v>DY79Q4</v>
      </c>
    </row>
    <row r="298" spans="1:4" x14ac:dyDescent="0.25">
      <c r="A298" s="35" t="s">
        <v>542</v>
      </c>
      <c r="B298" s="35" t="s">
        <v>543</v>
      </c>
      <c r="D298" s="35" t="str">
        <f t="shared" si="14"/>
        <v>DY80Q1</v>
      </c>
    </row>
    <row r="299" spans="1:4" x14ac:dyDescent="0.25">
      <c r="A299" s="35" t="s">
        <v>543</v>
      </c>
      <c r="B299" s="35" t="s">
        <v>544</v>
      </c>
      <c r="D299" s="35" t="str">
        <f t="shared" si="14"/>
        <v>DY80Q2</v>
      </c>
    </row>
    <row r="300" spans="1:4" x14ac:dyDescent="0.25">
      <c r="A300" s="35" t="s">
        <v>544</v>
      </c>
      <c r="B300" s="35" t="s">
        <v>545</v>
      </c>
      <c r="D300" s="35" t="str">
        <f t="shared" si="14"/>
        <v>DY80Q3</v>
      </c>
    </row>
    <row r="301" spans="1:4" x14ac:dyDescent="0.25">
      <c r="A301" s="35" t="s">
        <v>545</v>
      </c>
      <c r="B301" s="35" t="s">
        <v>546</v>
      </c>
      <c r="D301" s="35" t="str">
        <f t="shared" si="14"/>
        <v>DY80Q4</v>
      </c>
    </row>
    <row r="302" spans="1:4" x14ac:dyDescent="0.25">
      <c r="A302" s="35" t="s">
        <v>546</v>
      </c>
      <c r="B302" s="35" t="s">
        <v>547</v>
      </c>
      <c r="D302" s="35" t="str">
        <f t="shared" si="14"/>
        <v>DY81Q1</v>
      </c>
    </row>
    <row r="303" spans="1:4" x14ac:dyDescent="0.25">
      <c r="A303" s="35" t="s">
        <v>547</v>
      </c>
      <c r="B303" s="35" t="s">
        <v>548</v>
      </c>
      <c r="D303" s="35" t="str">
        <f t="shared" si="14"/>
        <v>DY81Q2</v>
      </c>
    </row>
    <row r="304" spans="1:4" x14ac:dyDescent="0.25">
      <c r="A304" s="35" t="s">
        <v>548</v>
      </c>
      <c r="B304" s="35" t="s">
        <v>549</v>
      </c>
      <c r="D304" s="35" t="str">
        <f t="shared" si="14"/>
        <v>DY81Q3</v>
      </c>
    </row>
    <row r="305" spans="1:4" x14ac:dyDescent="0.25">
      <c r="A305" s="35" t="s">
        <v>549</v>
      </c>
      <c r="B305" s="35" t="s">
        <v>550</v>
      </c>
      <c r="D305" s="35" t="str">
        <f t="shared" si="14"/>
        <v>DY81Q4</v>
      </c>
    </row>
    <row r="306" spans="1:4" x14ac:dyDescent="0.25">
      <c r="A306" s="35" t="s">
        <v>550</v>
      </c>
      <c r="B306" s="35" t="s">
        <v>551</v>
      </c>
      <c r="D306" s="35" t="str">
        <f t="shared" si="14"/>
        <v>DY82Q1</v>
      </c>
    </row>
    <row r="307" spans="1:4" x14ac:dyDescent="0.25">
      <c r="A307" s="35" t="s">
        <v>551</v>
      </c>
      <c r="B307" s="35" t="s">
        <v>552</v>
      </c>
      <c r="D307" s="35" t="str">
        <f t="shared" si="14"/>
        <v>DY82Q2</v>
      </c>
    </row>
    <row r="308" spans="1:4" x14ac:dyDescent="0.25">
      <c r="A308" s="35" t="s">
        <v>552</v>
      </c>
      <c r="B308" s="35" t="s">
        <v>553</v>
      </c>
      <c r="D308" s="35" t="str">
        <f t="shared" si="14"/>
        <v>DY82Q3</v>
      </c>
    </row>
    <row r="309" spans="1:4" x14ac:dyDescent="0.25">
      <c r="A309" s="35" t="s">
        <v>553</v>
      </c>
      <c r="B309" s="35" t="s">
        <v>554</v>
      </c>
      <c r="D309" s="35" t="str">
        <f t="shared" si="14"/>
        <v>DY82Q4</v>
      </c>
    </row>
    <row r="310" spans="1:4" x14ac:dyDescent="0.25">
      <c r="A310" s="35" t="s">
        <v>554</v>
      </c>
      <c r="B310" s="35" t="s">
        <v>555</v>
      </c>
      <c r="D310" s="35" t="str">
        <f t="shared" si="14"/>
        <v>DY83Q1</v>
      </c>
    </row>
    <row r="311" spans="1:4" x14ac:dyDescent="0.25">
      <c r="A311" s="35" t="s">
        <v>555</v>
      </c>
      <c r="B311" s="35" t="s">
        <v>556</v>
      </c>
      <c r="D311" s="35" t="str">
        <f t="shared" si="14"/>
        <v>DY83Q2</v>
      </c>
    </row>
    <row r="312" spans="1:4" x14ac:dyDescent="0.25">
      <c r="A312" s="35" t="s">
        <v>556</v>
      </c>
      <c r="B312" s="35" t="s">
        <v>557</v>
      </c>
      <c r="D312" s="35" t="str">
        <f t="shared" si="14"/>
        <v>DY83Q3</v>
      </c>
    </row>
    <row r="313" spans="1:4" x14ac:dyDescent="0.25">
      <c r="A313" s="35" t="s">
        <v>557</v>
      </c>
      <c r="B313" s="35" t="s">
        <v>558</v>
      </c>
      <c r="D313" s="35" t="str">
        <f t="shared" si="14"/>
        <v>DY83Q4</v>
      </c>
    </row>
    <row r="314" spans="1:4" x14ac:dyDescent="0.25">
      <c r="A314" s="35" t="s">
        <v>558</v>
      </c>
      <c r="B314" s="35" t="s">
        <v>559</v>
      </c>
      <c r="D314" s="35" t="str">
        <f t="shared" si="14"/>
        <v>DY84Q1</v>
      </c>
    </row>
    <row r="315" spans="1:4" x14ac:dyDescent="0.25">
      <c r="A315" s="35" t="s">
        <v>559</v>
      </c>
      <c r="B315" s="35" t="s">
        <v>560</v>
      </c>
      <c r="D315" s="35" t="str">
        <f t="shared" si="14"/>
        <v>DY84Q2</v>
      </c>
    </row>
    <row r="316" spans="1:4" x14ac:dyDescent="0.25">
      <c r="A316" s="35" t="s">
        <v>560</v>
      </c>
      <c r="B316" s="35" t="s">
        <v>561</v>
      </c>
      <c r="D316" s="35" t="str">
        <f t="shared" si="14"/>
        <v>DY84Q3</v>
      </c>
    </row>
    <row r="317" spans="1:4" x14ac:dyDescent="0.25">
      <c r="A317" s="35" t="s">
        <v>561</v>
      </c>
      <c r="B317" s="35" t="s">
        <v>562</v>
      </c>
      <c r="D317" s="35" t="str">
        <f t="shared" si="14"/>
        <v>DY84Q4</v>
      </c>
    </row>
    <row r="318" spans="1:4" x14ac:dyDescent="0.25">
      <c r="A318" s="35" t="s">
        <v>562</v>
      </c>
      <c r="B318" s="35" t="s">
        <v>563</v>
      </c>
      <c r="D318" s="35" t="str">
        <f t="shared" si="14"/>
        <v>DY85Q1</v>
      </c>
    </row>
    <row r="319" spans="1:4" x14ac:dyDescent="0.25">
      <c r="A319" s="35" t="s">
        <v>563</v>
      </c>
      <c r="B319" s="35" t="s">
        <v>564</v>
      </c>
      <c r="D319" s="35" t="str">
        <f t="shared" si="14"/>
        <v>DY85Q2</v>
      </c>
    </row>
    <row r="320" spans="1:4" x14ac:dyDescent="0.25">
      <c r="A320" s="35" t="s">
        <v>564</v>
      </c>
      <c r="B320" s="35" t="s">
        <v>565</v>
      </c>
      <c r="D320" s="35" t="str">
        <f t="shared" si="14"/>
        <v>DY85Q3</v>
      </c>
    </row>
    <row r="321" spans="1:4" x14ac:dyDescent="0.25">
      <c r="A321" s="35" t="s">
        <v>565</v>
      </c>
      <c r="B321" s="35" t="s">
        <v>566</v>
      </c>
      <c r="D321" s="35" t="str">
        <f t="shared" si="14"/>
        <v>DY85Q4</v>
      </c>
    </row>
    <row r="322" spans="1:4" x14ac:dyDescent="0.25">
      <c r="A322" s="35" t="s">
        <v>566</v>
      </c>
      <c r="B322" s="35" t="s">
        <v>567</v>
      </c>
      <c r="D322" s="35" t="str">
        <f t="shared" si="14"/>
        <v>DY86Q1</v>
      </c>
    </row>
    <row r="323" spans="1:4" x14ac:dyDescent="0.25">
      <c r="A323" s="35" t="s">
        <v>567</v>
      </c>
      <c r="B323" s="35" t="s">
        <v>568</v>
      </c>
      <c r="D323" s="35" t="str">
        <f t="shared" si="14"/>
        <v>DY86Q2</v>
      </c>
    </row>
    <row r="324" spans="1:4" x14ac:dyDescent="0.25">
      <c r="A324" s="35" t="s">
        <v>568</v>
      </c>
      <c r="B324" s="35" t="s">
        <v>569</v>
      </c>
      <c r="D324" s="35" t="str">
        <f t="shared" si="14"/>
        <v>DY86Q3</v>
      </c>
    </row>
    <row r="325" spans="1:4" x14ac:dyDescent="0.25">
      <c r="A325" s="35" t="s">
        <v>569</v>
      </c>
      <c r="B325" s="35" t="s">
        <v>570</v>
      </c>
      <c r="D325" s="35" t="str">
        <f t="shared" si="14"/>
        <v>DY86Q4</v>
      </c>
    </row>
    <row r="326" spans="1:4" x14ac:dyDescent="0.25">
      <c r="A326" s="35" t="s">
        <v>570</v>
      </c>
      <c r="B326" s="35" t="s">
        <v>571</v>
      </c>
      <c r="D326" s="35" t="str">
        <f t="shared" si="14"/>
        <v>DY87Q1</v>
      </c>
    </row>
    <row r="327" spans="1:4" x14ac:dyDescent="0.25">
      <c r="A327" s="35" t="s">
        <v>571</v>
      </c>
      <c r="B327" s="35" t="s">
        <v>572</v>
      </c>
      <c r="D327" s="35" t="str">
        <f t="shared" si="14"/>
        <v>DY87Q2</v>
      </c>
    </row>
    <row r="328" spans="1:4" x14ac:dyDescent="0.25">
      <c r="A328" s="35" t="s">
        <v>572</v>
      </c>
      <c r="B328" s="35" t="s">
        <v>573</v>
      </c>
      <c r="D328" s="35" t="str">
        <f t="shared" si="14"/>
        <v>DY87Q3</v>
      </c>
    </row>
    <row r="329" spans="1:4" x14ac:dyDescent="0.25">
      <c r="A329" s="35" t="s">
        <v>573</v>
      </c>
      <c r="B329" s="35" t="s">
        <v>574</v>
      </c>
      <c r="D329" s="35" t="str">
        <f t="shared" ref="D329:D392" si="15">IF(D328="","",VLOOKUP(D328,$A$1:$B$401,2,FALSE))</f>
        <v>DY87Q4</v>
      </c>
    </row>
    <row r="330" spans="1:4" x14ac:dyDescent="0.25">
      <c r="A330" s="35" t="s">
        <v>574</v>
      </c>
      <c r="B330" s="35" t="s">
        <v>575</v>
      </c>
      <c r="D330" s="35" t="str">
        <f t="shared" si="15"/>
        <v>DY88Q1</v>
      </c>
    </row>
    <row r="331" spans="1:4" x14ac:dyDescent="0.25">
      <c r="A331" s="35" t="s">
        <v>575</v>
      </c>
      <c r="B331" s="35" t="s">
        <v>576</v>
      </c>
      <c r="D331" s="35" t="str">
        <f t="shared" si="15"/>
        <v>DY88Q2</v>
      </c>
    </row>
    <row r="332" spans="1:4" x14ac:dyDescent="0.25">
      <c r="A332" s="35" t="s">
        <v>576</v>
      </c>
      <c r="B332" s="35" t="s">
        <v>577</v>
      </c>
      <c r="D332" s="35" t="str">
        <f t="shared" si="15"/>
        <v>DY88Q3</v>
      </c>
    </row>
    <row r="333" spans="1:4" x14ac:dyDescent="0.25">
      <c r="A333" s="35" t="s">
        <v>577</v>
      </c>
      <c r="B333" s="35" t="s">
        <v>578</v>
      </c>
      <c r="D333" s="35" t="str">
        <f t="shared" si="15"/>
        <v>DY88Q4</v>
      </c>
    </row>
    <row r="334" spans="1:4" x14ac:dyDescent="0.25">
      <c r="A334" s="35" t="s">
        <v>578</v>
      </c>
      <c r="B334" s="35" t="s">
        <v>579</v>
      </c>
      <c r="D334" s="35" t="str">
        <f t="shared" si="15"/>
        <v>DY89Q1</v>
      </c>
    </row>
    <row r="335" spans="1:4" x14ac:dyDescent="0.25">
      <c r="A335" s="35" t="s">
        <v>579</v>
      </c>
      <c r="B335" s="35" t="s">
        <v>580</v>
      </c>
      <c r="D335" s="35" t="str">
        <f t="shared" si="15"/>
        <v>DY89Q2</v>
      </c>
    </row>
    <row r="336" spans="1:4" x14ac:dyDescent="0.25">
      <c r="A336" s="35" t="s">
        <v>580</v>
      </c>
      <c r="B336" s="35" t="s">
        <v>581</v>
      </c>
      <c r="D336" s="35" t="str">
        <f t="shared" si="15"/>
        <v>DY89Q3</v>
      </c>
    </row>
    <row r="337" spans="1:4" x14ac:dyDescent="0.25">
      <c r="A337" s="35" t="s">
        <v>581</v>
      </c>
      <c r="B337" s="35" t="s">
        <v>582</v>
      </c>
      <c r="D337" s="35" t="str">
        <f t="shared" si="15"/>
        <v>DY89Q4</v>
      </c>
    </row>
    <row r="338" spans="1:4" x14ac:dyDescent="0.25">
      <c r="A338" s="35" t="s">
        <v>582</v>
      </c>
      <c r="B338" s="35" t="s">
        <v>583</v>
      </c>
      <c r="D338" s="35" t="str">
        <f t="shared" si="15"/>
        <v>DY90Q1</v>
      </c>
    </row>
    <row r="339" spans="1:4" x14ac:dyDescent="0.25">
      <c r="A339" s="35" t="s">
        <v>583</v>
      </c>
      <c r="B339" s="35" t="s">
        <v>584</v>
      </c>
      <c r="D339" s="35" t="str">
        <f t="shared" si="15"/>
        <v>DY90Q2</v>
      </c>
    </row>
    <row r="340" spans="1:4" x14ac:dyDescent="0.25">
      <c r="A340" s="35" t="s">
        <v>584</v>
      </c>
      <c r="B340" s="35" t="s">
        <v>585</v>
      </c>
      <c r="D340" s="35" t="str">
        <f t="shared" si="15"/>
        <v>DY90Q3</v>
      </c>
    </row>
    <row r="341" spans="1:4" x14ac:dyDescent="0.25">
      <c r="A341" s="35" t="s">
        <v>585</v>
      </c>
      <c r="B341" s="35" t="s">
        <v>586</v>
      </c>
      <c r="D341" s="35" t="str">
        <f t="shared" si="15"/>
        <v>DY90Q4</v>
      </c>
    </row>
    <row r="342" spans="1:4" x14ac:dyDescent="0.25">
      <c r="A342" s="35" t="s">
        <v>586</v>
      </c>
      <c r="B342" s="35" t="s">
        <v>587</v>
      </c>
      <c r="D342" s="35" t="str">
        <f t="shared" si="15"/>
        <v>DY91Q1</v>
      </c>
    </row>
    <row r="343" spans="1:4" x14ac:dyDescent="0.25">
      <c r="A343" s="35" t="s">
        <v>587</v>
      </c>
      <c r="B343" s="35" t="s">
        <v>588</v>
      </c>
      <c r="D343" s="35" t="str">
        <f t="shared" si="15"/>
        <v>DY91Q2</v>
      </c>
    </row>
    <row r="344" spans="1:4" x14ac:dyDescent="0.25">
      <c r="A344" s="35" t="s">
        <v>588</v>
      </c>
      <c r="B344" s="35" t="s">
        <v>589</v>
      </c>
      <c r="D344" s="35" t="str">
        <f t="shared" si="15"/>
        <v>DY91Q3</v>
      </c>
    </row>
    <row r="345" spans="1:4" x14ac:dyDescent="0.25">
      <c r="A345" s="35" t="s">
        <v>589</v>
      </c>
      <c r="B345" s="35" t="s">
        <v>590</v>
      </c>
      <c r="D345" s="35" t="str">
        <f t="shared" si="15"/>
        <v>DY91Q4</v>
      </c>
    </row>
    <row r="346" spans="1:4" x14ac:dyDescent="0.25">
      <c r="A346" s="35" t="s">
        <v>590</v>
      </c>
      <c r="B346" s="35" t="s">
        <v>591</v>
      </c>
      <c r="D346" s="35" t="str">
        <f t="shared" si="15"/>
        <v>DY92Q1</v>
      </c>
    </row>
    <row r="347" spans="1:4" x14ac:dyDescent="0.25">
      <c r="A347" s="35" t="s">
        <v>591</v>
      </c>
      <c r="B347" s="35" t="s">
        <v>592</v>
      </c>
      <c r="D347" s="35" t="str">
        <f t="shared" si="15"/>
        <v>DY92Q2</v>
      </c>
    </row>
    <row r="348" spans="1:4" x14ac:dyDescent="0.25">
      <c r="A348" s="35" t="s">
        <v>592</v>
      </c>
      <c r="B348" s="35" t="s">
        <v>593</v>
      </c>
      <c r="D348" s="35" t="str">
        <f t="shared" si="15"/>
        <v>DY92Q3</v>
      </c>
    </row>
    <row r="349" spans="1:4" x14ac:dyDescent="0.25">
      <c r="A349" s="35" t="s">
        <v>593</v>
      </c>
      <c r="B349" s="35" t="s">
        <v>594</v>
      </c>
      <c r="D349" s="35" t="str">
        <f t="shared" si="15"/>
        <v>DY92Q4</v>
      </c>
    </row>
    <row r="350" spans="1:4" x14ac:dyDescent="0.25">
      <c r="A350" s="35" t="s">
        <v>594</v>
      </c>
      <c r="B350" s="35" t="s">
        <v>595</v>
      </c>
      <c r="D350" s="35" t="str">
        <f t="shared" si="15"/>
        <v>DY93Q1</v>
      </c>
    </row>
    <row r="351" spans="1:4" x14ac:dyDescent="0.25">
      <c r="A351" s="35" t="s">
        <v>595</v>
      </c>
      <c r="B351" s="35" t="s">
        <v>596</v>
      </c>
      <c r="D351" s="35" t="str">
        <f t="shared" si="15"/>
        <v>DY93Q2</v>
      </c>
    </row>
    <row r="352" spans="1:4" x14ac:dyDescent="0.25">
      <c r="A352" s="35" t="s">
        <v>596</v>
      </c>
      <c r="B352" s="35" t="s">
        <v>597</v>
      </c>
      <c r="D352" s="35" t="str">
        <f t="shared" si="15"/>
        <v>DY93Q3</v>
      </c>
    </row>
    <row r="353" spans="1:4" x14ac:dyDescent="0.25">
      <c r="A353" s="35" t="s">
        <v>597</v>
      </c>
      <c r="B353" s="35" t="s">
        <v>598</v>
      </c>
      <c r="D353" s="35" t="str">
        <f t="shared" si="15"/>
        <v>DY93Q4</v>
      </c>
    </row>
    <row r="354" spans="1:4" x14ac:dyDescent="0.25">
      <c r="A354" s="35" t="s">
        <v>598</v>
      </c>
      <c r="B354" s="35" t="s">
        <v>599</v>
      </c>
      <c r="D354" s="35" t="str">
        <f t="shared" si="15"/>
        <v>DY94Q1</v>
      </c>
    </row>
    <row r="355" spans="1:4" x14ac:dyDescent="0.25">
      <c r="A355" s="35" t="s">
        <v>599</v>
      </c>
      <c r="B355" s="35" t="s">
        <v>600</v>
      </c>
      <c r="D355" s="35" t="str">
        <f t="shared" si="15"/>
        <v>DY94Q2</v>
      </c>
    </row>
    <row r="356" spans="1:4" x14ac:dyDescent="0.25">
      <c r="A356" s="35" t="s">
        <v>600</v>
      </c>
      <c r="B356" s="35" t="s">
        <v>601</v>
      </c>
      <c r="D356" s="35" t="str">
        <f t="shared" si="15"/>
        <v>DY94Q3</v>
      </c>
    </row>
    <row r="357" spans="1:4" x14ac:dyDescent="0.25">
      <c r="A357" s="35" t="s">
        <v>601</v>
      </c>
      <c r="B357" s="35" t="s">
        <v>602</v>
      </c>
      <c r="D357" s="35" t="str">
        <f t="shared" si="15"/>
        <v>DY94Q4</v>
      </c>
    </row>
    <row r="358" spans="1:4" x14ac:dyDescent="0.25">
      <c r="A358" s="35" t="s">
        <v>602</v>
      </c>
      <c r="B358" s="35" t="s">
        <v>603</v>
      </c>
      <c r="D358" s="35" t="str">
        <f t="shared" si="15"/>
        <v>DY95Q1</v>
      </c>
    </row>
    <row r="359" spans="1:4" x14ac:dyDescent="0.25">
      <c r="A359" s="35" t="s">
        <v>603</v>
      </c>
      <c r="B359" s="35" t="s">
        <v>604</v>
      </c>
      <c r="D359" s="35" t="str">
        <f t="shared" si="15"/>
        <v>DY95Q2</v>
      </c>
    </row>
    <row r="360" spans="1:4" x14ac:dyDescent="0.25">
      <c r="A360" s="35" t="s">
        <v>604</v>
      </c>
      <c r="B360" s="35" t="s">
        <v>605</v>
      </c>
      <c r="D360" s="35" t="str">
        <f t="shared" si="15"/>
        <v>DY95Q3</v>
      </c>
    </row>
    <row r="361" spans="1:4" x14ac:dyDescent="0.25">
      <c r="A361" s="35" t="s">
        <v>605</v>
      </c>
      <c r="B361" s="35" t="s">
        <v>606</v>
      </c>
      <c r="D361" s="35" t="str">
        <f t="shared" si="15"/>
        <v>DY95Q4</v>
      </c>
    </row>
    <row r="362" spans="1:4" x14ac:dyDescent="0.25">
      <c r="A362" s="35" t="s">
        <v>606</v>
      </c>
      <c r="B362" s="35" t="s">
        <v>607</v>
      </c>
      <c r="D362" s="35" t="str">
        <f t="shared" si="15"/>
        <v>DY96Q1</v>
      </c>
    </row>
    <row r="363" spans="1:4" x14ac:dyDescent="0.25">
      <c r="A363" s="35" t="s">
        <v>607</v>
      </c>
      <c r="B363" s="35" t="s">
        <v>608</v>
      </c>
      <c r="D363" s="35" t="str">
        <f t="shared" si="15"/>
        <v>DY96Q2</v>
      </c>
    </row>
    <row r="364" spans="1:4" x14ac:dyDescent="0.25">
      <c r="A364" s="35" t="s">
        <v>608</v>
      </c>
      <c r="B364" s="35" t="s">
        <v>609</v>
      </c>
      <c r="D364" s="35" t="str">
        <f t="shared" si="15"/>
        <v>DY96Q3</v>
      </c>
    </row>
    <row r="365" spans="1:4" x14ac:dyDescent="0.25">
      <c r="A365" s="35" t="s">
        <v>609</v>
      </c>
      <c r="B365" s="35" t="s">
        <v>610</v>
      </c>
      <c r="D365" s="35" t="str">
        <f t="shared" si="15"/>
        <v>DY96Q4</v>
      </c>
    </row>
    <row r="366" spans="1:4" x14ac:dyDescent="0.25">
      <c r="A366" s="35" t="s">
        <v>610</v>
      </c>
      <c r="B366" s="35" t="s">
        <v>611</v>
      </c>
      <c r="D366" s="35" t="str">
        <f t="shared" si="15"/>
        <v>DY97Q1</v>
      </c>
    </row>
    <row r="367" spans="1:4" x14ac:dyDescent="0.25">
      <c r="A367" s="35" t="s">
        <v>611</v>
      </c>
      <c r="B367" s="35" t="s">
        <v>612</v>
      </c>
      <c r="D367" s="35" t="str">
        <f t="shared" si="15"/>
        <v>DY97Q2</v>
      </c>
    </row>
    <row r="368" spans="1:4" x14ac:dyDescent="0.25">
      <c r="A368" s="35" t="s">
        <v>612</v>
      </c>
      <c r="B368" s="35" t="s">
        <v>613</v>
      </c>
      <c r="D368" s="35" t="str">
        <f t="shared" si="15"/>
        <v>DY97Q3</v>
      </c>
    </row>
    <row r="369" spans="1:4" x14ac:dyDescent="0.25">
      <c r="A369" s="35" t="s">
        <v>613</v>
      </c>
      <c r="B369" s="35" t="s">
        <v>614</v>
      </c>
      <c r="D369" s="35" t="str">
        <f t="shared" si="15"/>
        <v>DY97Q4</v>
      </c>
    </row>
    <row r="370" spans="1:4" x14ac:dyDescent="0.25">
      <c r="A370" s="35" t="s">
        <v>614</v>
      </c>
      <c r="B370" s="35" t="s">
        <v>615</v>
      </c>
      <c r="D370" s="35" t="str">
        <f t="shared" si="15"/>
        <v>DY98Q1</v>
      </c>
    </row>
    <row r="371" spans="1:4" x14ac:dyDescent="0.25">
      <c r="A371" s="35" t="s">
        <v>615</v>
      </c>
      <c r="B371" s="35" t="s">
        <v>616</v>
      </c>
      <c r="D371" s="35" t="str">
        <f t="shared" si="15"/>
        <v>DY98Q2</v>
      </c>
    </row>
    <row r="372" spans="1:4" x14ac:dyDescent="0.25">
      <c r="A372" s="35" t="s">
        <v>616</v>
      </c>
      <c r="B372" s="35" t="s">
        <v>617</v>
      </c>
      <c r="D372" s="35" t="str">
        <f t="shared" si="15"/>
        <v>DY98Q3</v>
      </c>
    </row>
    <row r="373" spans="1:4" x14ac:dyDescent="0.25">
      <c r="A373" s="35" t="s">
        <v>617</v>
      </c>
      <c r="B373" s="35" t="s">
        <v>618</v>
      </c>
      <c r="D373" s="35" t="str">
        <f t="shared" si="15"/>
        <v>DY98Q4</v>
      </c>
    </row>
    <row r="374" spans="1:4" x14ac:dyDescent="0.25">
      <c r="A374" s="35" t="s">
        <v>618</v>
      </c>
      <c r="B374" s="35" t="s">
        <v>619</v>
      </c>
      <c r="D374" s="35" t="str">
        <f t="shared" si="15"/>
        <v>DY99Q1</v>
      </c>
    </row>
    <row r="375" spans="1:4" x14ac:dyDescent="0.25">
      <c r="A375" s="35" t="s">
        <v>619</v>
      </c>
      <c r="B375" s="35" t="s">
        <v>620</v>
      </c>
      <c r="D375" s="35" t="str">
        <f t="shared" si="15"/>
        <v>DY99Q2</v>
      </c>
    </row>
    <row r="376" spans="1:4" x14ac:dyDescent="0.25">
      <c r="A376" s="35" t="s">
        <v>620</v>
      </c>
      <c r="B376" s="35" t="s">
        <v>621</v>
      </c>
      <c r="D376" s="35" t="str">
        <f t="shared" si="15"/>
        <v>DY99Q3</v>
      </c>
    </row>
    <row r="377" spans="1:4" x14ac:dyDescent="0.25">
      <c r="A377" s="35" t="s">
        <v>621</v>
      </c>
      <c r="B377" s="35" t="s">
        <v>622</v>
      </c>
      <c r="D377" s="35" t="str">
        <f t="shared" si="15"/>
        <v>DY99Q4</v>
      </c>
    </row>
    <row r="378" spans="1:4" x14ac:dyDescent="0.25">
      <c r="A378" s="35" t="s">
        <v>622</v>
      </c>
      <c r="B378" s="35" t="s">
        <v>623</v>
      </c>
      <c r="D378" s="35" t="str">
        <f t="shared" si="15"/>
        <v>DY100Q1</v>
      </c>
    </row>
    <row r="379" spans="1:4" x14ac:dyDescent="0.25">
      <c r="A379" s="35" t="s">
        <v>623</v>
      </c>
      <c r="B379" s="35" t="s">
        <v>624</v>
      </c>
      <c r="D379" s="35" t="str">
        <f t="shared" si="15"/>
        <v>DY100Q2</v>
      </c>
    </row>
    <row r="380" spans="1:4" x14ac:dyDescent="0.25">
      <c r="A380" s="35" t="s">
        <v>624</v>
      </c>
      <c r="B380" s="35" t="s">
        <v>625</v>
      </c>
      <c r="D380" s="35" t="str">
        <f t="shared" si="15"/>
        <v>DY100Q3</v>
      </c>
    </row>
    <row r="381" spans="1:4" x14ac:dyDescent="0.25">
      <c r="A381" s="35" t="s">
        <v>625</v>
      </c>
      <c r="B381" s="35" t="s">
        <v>626</v>
      </c>
      <c r="D381" s="35" t="str">
        <f t="shared" si="15"/>
        <v>DY100Q4</v>
      </c>
    </row>
    <row r="382" spans="1:4" x14ac:dyDescent="0.25">
      <c r="A382" s="35" t="s">
        <v>626</v>
      </c>
      <c r="B382" s="35" t="s">
        <v>627</v>
      </c>
      <c r="D382" s="35" t="str">
        <f t="shared" si="15"/>
        <v>x</v>
      </c>
    </row>
    <row r="383" spans="1:4" x14ac:dyDescent="0.25">
      <c r="A383" s="35" t="s">
        <v>627</v>
      </c>
      <c r="B383" s="35" t="s">
        <v>628</v>
      </c>
      <c r="D383" s="35" t="e">
        <f t="shared" si="15"/>
        <v>#N/A</v>
      </c>
    </row>
    <row r="384" spans="1:4" x14ac:dyDescent="0.25">
      <c r="A384" s="35" t="s">
        <v>628</v>
      </c>
      <c r="B384" s="35" t="s">
        <v>629</v>
      </c>
      <c r="D384" s="35" t="e">
        <f t="shared" si="15"/>
        <v>#N/A</v>
      </c>
    </row>
    <row r="385" spans="1:4" x14ac:dyDescent="0.25">
      <c r="A385" s="35" t="s">
        <v>629</v>
      </c>
      <c r="B385" s="35" t="s">
        <v>630</v>
      </c>
      <c r="D385" s="35" t="e">
        <f t="shared" si="15"/>
        <v>#N/A</v>
      </c>
    </row>
    <row r="386" spans="1:4" x14ac:dyDescent="0.25">
      <c r="A386" s="35" t="s">
        <v>630</v>
      </c>
      <c r="B386" s="35" t="s">
        <v>631</v>
      </c>
      <c r="D386" s="35" t="e">
        <f t="shared" si="15"/>
        <v>#N/A</v>
      </c>
    </row>
    <row r="387" spans="1:4" x14ac:dyDescent="0.25">
      <c r="A387" s="35" t="s">
        <v>631</v>
      </c>
      <c r="B387" s="35" t="s">
        <v>632</v>
      </c>
      <c r="D387" s="35" t="e">
        <f t="shared" si="15"/>
        <v>#N/A</v>
      </c>
    </row>
    <row r="388" spans="1:4" x14ac:dyDescent="0.25">
      <c r="A388" s="35" t="s">
        <v>632</v>
      </c>
      <c r="B388" s="35" t="s">
        <v>633</v>
      </c>
      <c r="D388" s="35" t="e">
        <f t="shared" si="15"/>
        <v>#N/A</v>
      </c>
    </row>
    <row r="389" spans="1:4" x14ac:dyDescent="0.25">
      <c r="A389" s="35" t="s">
        <v>633</v>
      </c>
      <c r="B389" s="35" t="s">
        <v>634</v>
      </c>
      <c r="D389" s="35" t="e">
        <f t="shared" si="15"/>
        <v>#N/A</v>
      </c>
    </row>
    <row r="390" spans="1:4" x14ac:dyDescent="0.25">
      <c r="A390" s="35" t="s">
        <v>634</v>
      </c>
      <c r="B390" s="35" t="s">
        <v>635</v>
      </c>
      <c r="D390" s="35" t="e">
        <f t="shared" si="15"/>
        <v>#N/A</v>
      </c>
    </row>
    <row r="391" spans="1:4" x14ac:dyDescent="0.25">
      <c r="A391" s="35" t="s">
        <v>635</v>
      </c>
      <c r="B391" s="35" t="s">
        <v>636</v>
      </c>
      <c r="D391" s="35" t="e">
        <f>IF(D390="","",VLOOKUP(D390,$A$1:$B$401,2,FALSE))</f>
        <v>#N/A</v>
      </c>
    </row>
    <row r="392" spans="1:4" x14ac:dyDescent="0.25">
      <c r="A392" s="35" t="s">
        <v>636</v>
      </c>
      <c r="B392" s="35" t="s">
        <v>637</v>
      </c>
      <c r="D392" s="35" t="e">
        <f t="shared" si="15"/>
        <v>#N/A</v>
      </c>
    </row>
    <row r="393" spans="1:4" x14ac:dyDescent="0.25">
      <c r="A393" s="35" t="s">
        <v>637</v>
      </c>
      <c r="B393" s="35" t="s">
        <v>345</v>
      </c>
      <c r="D393" s="35" t="e">
        <f t="shared" ref="D393:D401" si="16">IF(D392="","",VLOOKUP(D392,$A$1:$B$401,2,FALSE))</f>
        <v>#N/A</v>
      </c>
    </row>
    <row r="394" spans="1:4" x14ac:dyDescent="0.25">
      <c r="A394" s="35" t="s">
        <v>345</v>
      </c>
      <c r="B394" s="35" t="s">
        <v>638</v>
      </c>
      <c r="D394" s="35" t="e">
        <f t="shared" si="16"/>
        <v>#N/A</v>
      </c>
    </row>
    <row r="395" spans="1:4" x14ac:dyDescent="0.25">
      <c r="A395" s="35" t="s">
        <v>638</v>
      </c>
      <c r="B395" s="35" t="s">
        <v>344</v>
      </c>
      <c r="D395" s="35" t="e">
        <f t="shared" si="16"/>
        <v>#N/A</v>
      </c>
    </row>
    <row r="396" spans="1:4" x14ac:dyDescent="0.25">
      <c r="A396" s="35" t="s">
        <v>344</v>
      </c>
      <c r="B396" s="35" t="s">
        <v>639</v>
      </c>
      <c r="D396" s="35" t="e">
        <f t="shared" si="16"/>
        <v>#N/A</v>
      </c>
    </row>
    <row r="397" spans="1:4" x14ac:dyDescent="0.25">
      <c r="A397" s="35" t="s">
        <v>639</v>
      </c>
      <c r="B397" s="35" t="s">
        <v>640</v>
      </c>
      <c r="D397" s="35" t="e">
        <f t="shared" si="16"/>
        <v>#N/A</v>
      </c>
    </row>
    <row r="398" spans="1:4" x14ac:dyDescent="0.25">
      <c r="A398" s="35" t="s">
        <v>640</v>
      </c>
      <c r="B398" s="35" t="s">
        <v>641</v>
      </c>
      <c r="D398" s="35" t="e">
        <f t="shared" si="16"/>
        <v>#N/A</v>
      </c>
    </row>
    <row r="399" spans="1:4" x14ac:dyDescent="0.25">
      <c r="A399" s="35" t="s">
        <v>641</v>
      </c>
      <c r="B399" s="35" t="s">
        <v>642</v>
      </c>
      <c r="D399" s="35" t="e">
        <f t="shared" si="16"/>
        <v>#N/A</v>
      </c>
    </row>
    <row r="400" spans="1:4" x14ac:dyDescent="0.25">
      <c r="A400" s="35" t="s">
        <v>642</v>
      </c>
      <c r="B400" s="35" t="s">
        <v>643</v>
      </c>
      <c r="D400" s="35" t="e">
        <f t="shared" si="16"/>
        <v>#N/A</v>
      </c>
    </row>
    <row r="401" spans="1:4" x14ac:dyDescent="0.25">
      <c r="A401" s="35" t="s">
        <v>643</v>
      </c>
      <c r="B401" s="38" t="s">
        <v>258</v>
      </c>
      <c r="D401" s="35" t="e">
        <f t="shared" si="16"/>
        <v>#N/A</v>
      </c>
    </row>
  </sheetData>
  <sheetProtection algorithmName="SHA-512" hashValue="lTOgk6J42WSwAmTsYhnTu3NbmFVTKzs6c4K+09lyAhHoejhx4Ls/QeSScMHWxvJxZIkpslxyEf7/Hq1izjMvmQ==" saltValue="VplcQ3bUfgzYa66zoWSspQ==" spinCount="100000" sheet="1" objects="1" scenarios="1"/>
  <mergeCells count="155">
    <mergeCell ref="S127:S132"/>
    <mergeCell ref="M133:M138"/>
    <mergeCell ref="N133:N138"/>
    <mergeCell ref="O133:O138"/>
    <mergeCell ref="P133:P138"/>
    <mergeCell ref="Q133:Q138"/>
    <mergeCell ref="R133:R138"/>
    <mergeCell ref="S133:S138"/>
    <mergeCell ref="M127:M132"/>
    <mergeCell ref="N127:N132"/>
    <mergeCell ref="O127:O132"/>
    <mergeCell ref="P127:P132"/>
    <mergeCell ref="Q127:Q132"/>
    <mergeCell ref="R127:R132"/>
    <mergeCell ref="S115:S120"/>
    <mergeCell ref="M121:M126"/>
    <mergeCell ref="N121:N126"/>
    <mergeCell ref="O121:O126"/>
    <mergeCell ref="P121:P126"/>
    <mergeCell ref="Q121:Q126"/>
    <mergeCell ref="R121:R126"/>
    <mergeCell ref="S121:S126"/>
    <mergeCell ref="M115:M120"/>
    <mergeCell ref="N115:N120"/>
    <mergeCell ref="O115:O120"/>
    <mergeCell ref="P115:P120"/>
    <mergeCell ref="Q115:Q120"/>
    <mergeCell ref="R115:R120"/>
    <mergeCell ref="S103:S108"/>
    <mergeCell ref="M109:M114"/>
    <mergeCell ref="N109:N114"/>
    <mergeCell ref="O109:O114"/>
    <mergeCell ref="P109:P114"/>
    <mergeCell ref="Q109:Q114"/>
    <mergeCell ref="R109:R114"/>
    <mergeCell ref="S109:S114"/>
    <mergeCell ref="M103:M108"/>
    <mergeCell ref="N103:N108"/>
    <mergeCell ref="O103:O108"/>
    <mergeCell ref="P103:P108"/>
    <mergeCell ref="Q103:Q108"/>
    <mergeCell ref="R103:R108"/>
    <mergeCell ref="S91:S96"/>
    <mergeCell ref="M97:M102"/>
    <mergeCell ref="N97:N102"/>
    <mergeCell ref="O97:O102"/>
    <mergeCell ref="P97:P102"/>
    <mergeCell ref="Q97:Q102"/>
    <mergeCell ref="R97:R102"/>
    <mergeCell ref="S97:S102"/>
    <mergeCell ref="M91:M96"/>
    <mergeCell ref="N91:N96"/>
    <mergeCell ref="O91:O96"/>
    <mergeCell ref="P91:P96"/>
    <mergeCell ref="Q91:Q96"/>
    <mergeCell ref="R91:R96"/>
    <mergeCell ref="S79:S84"/>
    <mergeCell ref="M85:M90"/>
    <mergeCell ref="N85:N90"/>
    <mergeCell ref="O85:O90"/>
    <mergeCell ref="P85:P90"/>
    <mergeCell ref="Q85:Q90"/>
    <mergeCell ref="R85:R90"/>
    <mergeCell ref="S85:S90"/>
    <mergeCell ref="M79:M84"/>
    <mergeCell ref="N79:N84"/>
    <mergeCell ref="O79:O84"/>
    <mergeCell ref="P79:P84"/>
    <mergeCell ref="Q79:Q84"/>
    <mergeCell ref="R79:R84"/>
    <mergeCell ref="S67:S72"/>
    <mergeCell ref="M73:M78"/>
    <mergeCell ref="N73:N78"/>
    <mergeCell ref="O73:O78"/>
    <mergeCell ref="P73:P78"/>
    <mergeCell ref="Q73:Q78"/>
    <mergeCell ref="R73:R78"/>
    <mergeCell ref="S73:S78"/>
    <mergeCell ref="M67:M72"/>
    <mergeCell ref="N67:N72"/>
    <mergeCell ref="O67:O72"/>
    <mergeCell ref="P67:P72"/>
    <mergeCell ref="Q67:Q72"/>
    <mergeCell ref="R67:R72"/>
    <mergeCell ref="S55:S60"/>
    <mergeCell ref="M61:M66"/>
    <mergeCell ref="N61:N66"/>
    <mergeCell ref="O61:O66"/>
    <mergeCell ref="P61:P66"/>
    <mergeCell ref="Q61:Q66"/>
    <mergeCell ref="R61:R66"/>
    <mergeCell ref="S61:S66"/>
    <mergeCell ref="M55:M60"/>
    <mergeCell ref="N55:N60"/>
    <mergeCell ref="O55:O60"/>
    <mergeCell ref="P55:P60"/>
    <mergeCell ref="Q55:Q60"/>
    <mergeCell ref="R55:R60"/>
    <mergeCell ref="S43:S48"/>
    <mergeCell ref="M49:M54"/>
    <mergeCell ref="N49:N54"/>
    <mergeCell ref="O49:O54"/>
    <mergeCell ref="P49:P54"/>
    <mergeCell ref="Q49:Q54"/>
    <mergeCell ref="R49:R54"/>
    <mergeCell ref="S49:S54"/>
    <mergeCell ref="M43:M48"/>
    <mergeCell ref="N43:N48"/>
    <mergeCell ref="O43:O48"/>
    <mergeCell ref="P43:P48"/>
    <mergeCell ref="Q43:Q48"/>
    <mergeCell ref="R43:R48"/>
    <mergeCell ref="S31:S36"/>
    <mergeCell ref="M37:M42"/>
    <mergeCell ref="N37:N42"/>
    <mergeCell ref="O37:O42"/>
    <mergeCell ref="P37:P42"/>
    <mergeCell ref="Q37:Q42"/>
    <mergeCell ref="R37:R42"/>
    <mergeCell ref="S37:S42"/>
    <mergeCell ref="M31:M36"/>
    <mergeCell ref="N31:N36"/>
    <mergeCell ref="O31:O36"/>
    <mergeCell ref="P31:P36"/>
    <mergeCell ref="Q31:Q36"/>
    <mergeCell ref="R31:R36"/>
    <mergeCell ref="S19:S24"/>
    <mergeCell ref="M25:M30"/>
    <mergeCell ref="N25:N30"/>
    <mergeCell ref="O25:O30"/>
    <mergeCell ref="P25:P30"/>
    <mergeCell ref="Q25:Q30"/>
    <mergeCell ref="R25:R30"/>
    <mergeCell ref="S25:S30"/>
    <mergeCell ref="M19:M24"/>
    <mergeCell ref="N19:N24"/>
    <mergeCell ref="O19:O24"/>
    <mergeCell ref="P19:P24"/>
    <mergeCell ref="Q19:Q24"/>
    <mergeCell ref="R19:R24"/>
    <mergeCell ref="M1:N1"/>
    <mergeCell ref="M7:M12"/>
    <mergeCell ref="N7:N12"/>
    <mergeCell ref="O7:O12"/>
    <mergeCell ref="P7:P12"/>
    <mergeCell ref="Q7:Q12"/>
    <mergeCell ref="R7:R12"/>
    <mergeCell ref="S7:S12"/>
    <mergeCell ref="M13:M18"/>
    <mergeCell ref="N13:N18"/>
    <mergeCell ref="O13:O18"/>
    <mergeCell ref="P13:P18"/>
    <mergeCell ref="Q13:Q18"/>
    <mergeCell ref="R13:R18"/>
    <mergeCell ref="S13:S18"/>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144ea41b-304c-4c03-99c4-debb02094f92">CMCS-1991798186-9352</_dlc_DocId>
    <_dlc_DocIdUrl xmlns="144ea41b-304c-4c03-99c4-debb02094f92">
      <Url>https://share.cms.gov/center/CMCS/SDG/DDME/_layouts/15/DocIdRedir.aspx?ID=CMCS-1991798186-9352</Url>
      <Description>CMCS-1991798186-9352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4E3AC027CD874897EE2A576BC3515A" ma:contentTypeVersion="21" ma:contentTypeDescription="Create a new document." ma:contentTypeScope="" ma:versionID="668b3cbcf92ddef93c5487c7ce80e88e">
  <xsd:schema xmlns:xsd="http://www.w3.org/2001/XMLSchema" xmlns:xs="http://www.w3.org/2001/XMLSchema" xmlns:p="http://schemas.microsoft.com/office/2006/metadata/properties" xmlns:ns1="http://schemas.microsoft.com/sharepoint/v3" xmlns:ns2="a5dcf2a9-f497-4e01-bf3e-c5ad0e7f1b88" xmlns:ns3="144ea41b-304c-4c03-99c4-debb02094f92" targetNamespace="http://schemas.microsoft.com/office/2006/metadata/properties" ma:root="true" ma:fieldsID="eed9774473a83042b9a2a734dec1d4b0" ns1:_="" ns2:_="" ns3:_="">
    <xsd:import namespace="http://schemas.microsoft.com/sharepoint/v3"/>
    <xsd:import namespace="a5dcf2a9-f497-4e01-bf3e-c5ad0e7f1b88"/>
    <xsd:import namespace="144ea41b-304c-4c03-99c4-debb02094f92"/>
    <xsd:element name="properties">
      <xsd:complexType>
        <xsd:sequence>
          <xsd:element name="documentManagement">
            <xsd:complexType>
              <xsd:all>
                <xsd:element ref="ns1:PublishingExpirationDate" minOccurs="0"/>
                <xsd:element ref="ns1:PublishingStartDate" minOccurs="0"/>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cf2a9-f497-4e01-bf3e-c5ad0e7f1b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6a8e296-5f29-4af2-954b-0de0d1e1f8bc" ContentTypeId="0x01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D60DFA-6FB7-49B5-9026-AD5F33D85D11}">
  <ds:schemaRefs>
    <ds:schemaRef ds:uri="http://schemas.microsoft.com/office/infopath/2007/PartnerControls"/>
    <ds:schemaRef ds:uri="http://schemas.microsoft.com/sharepoint/v3"/>
    <ds:schemaRef ds:uri="http://purl.org/dc/terms/"/>
    <ds:schemaRef ds:uri="http://purl.org/dc/dcmitype/"/>
    <ds:schemaRef ds:uri="144ea41b-304c-4c03-99c4-debb02094f92"/>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5dcf2a9-f497-4e01-bf3e-c5ad0e7f1b88"/>
    <ds:schemaRef ds:uri="http://www.w3.org/XML/1998/namespace"/>
  </ds:schemaRefs>
</ds:datastoreItem>
</file>

<file path=customXml/itemProps2.xml><?xml version="1.0" encoding="utf-8"?>
<ds:datastoreItem xmlns:ds="http://schemas.openxmlformats.org/officeDocument/2006/customXml" ds:itemID="{93521C7F-5E07-464E-B586-6E5B9D89D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cf2a9-f497-4e01-bf3e-c5ad0e7f1b88"/>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8326B-49E8-4C3F-B87A-E62403FAA486}">
  <ds:schemaRefs>
    <ds:schemaRef ds:uri="Microsoft.SharePoint.Taxonomy.ContentTypeSync"/>
  </ds:schemaRefs>
</ds:datastoreItem>
</file>

<file path=customXml/itemProps4.xml><?xml version="1.0" encoding="utf-8"?>
<ds:datastoreItem xmlns:ds="http://schemas.openxmlformats.org/officeDocument/2006/customXml" ds:itemID="{C5CB2E8B-D8EF-4C0A-A043-97AF8B7027F4}">
  <ds:schemaRefs>
    <ds:schemaRef ds:uri="http://schemas.microsoft.com/sharepoint/events"/>
  </ds:schemaRefs>
</ds:datastoreItem>
</file>

<file path=customXml/itemProps5.xml><?xml version="1.0" encoding="utf-8"?>
<ds:datastoreItem xmlns:ds="http://schemas.openxmlformats.org/officeDocument/2006/customXml" ds:itemID="{C0DA2869-5BC9-46E6-B60B-3B164DA850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PRA disclosure statement</vt:lpstr>
      <vt:lpstr>SUD planned metrics</vt:lpstr>
      <vt:lpstr>SUD planned subpops</vt:lpstr>
      <vt:lpstr>SUD reporting schedule</vt:lpstr>
      <vt:lpstr>SUD reporting logic (NO EDIT)</vt:lpstr>
      <vt:lpstr>'SUD planned metrics'!Print_Area</vt:lpstr>
      <vt:lpstr>'SUD planned subpops'!Print_Area</vt:lpstr>
      <vt:lpstr>'SUD reporting schedule'!Print_Area</vt:lpstr>
      <vt:lpstr>'SUD planned metrics'!Print_Titles</vt:lpstr>
      <vt:lpstr>'SUD planned subpops'!Print_Titles</vt:lpstr>
      <vt:lpstr>'SUD reporting schedule'!Print_Titles</vt:lpstr>
      <vt:lpstr>Table1_SUD_planned_metrics</vt:lpstr>
      <vt:lpstr>Table2_SUD_planned_subpops</vt:lpstr>
      <vt:lpstr>Table3_SUD_reporting_schedule_input_table</vt:lpstr>
      <vt:lpstr>Table4_SUD_reporting_schedul_demonstration</vt:lpstr>
      <vt:lpstr>TitleRegion1.A10.B27.4</vt:lpstr>
      <vt:lpstr>TitleRegion1.A7.S51.2</vt:lpstr>
      <vt:lpstr>'SUD reporting schedule'!TitleRegion1.A8.J16.3</vt:lpstr>
      <vt:lpstr>'SUD reporting schedule'!TitleRegion2.A30.J132.4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Protocol Workbook (Version 7.0)</dc:title>
  <dc:subject>Substance Use Disorder Monitoring</dc:subject>
  <dc:creator>Centers for Medicare &amp; Medicaid Services (CMS)</dc:creator>
  <cp:keywords>Medicaid; substance use disorder; SUD; Monitoring; Protocol; Workbook; Section 1115</cp:keywords>
  <cp:lastModifiedBy>Faye Miller</cp:lastModifiedBy>
  <cp:lastPrinted>2022-09-14T20:15:03Z</cp:lastPrinted>
  <dcterms:created xsi:type="dcterms:W3CDTF">2018-05-18T19:26:44Z</dcterms:created>
  <dcterms:modified xsi:type="dcterms:W3CDTF">2023-09-07T15:23:52Z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0x010100004E3AC027CD874897EE2A576BC3515A</vt:lpwstr>
  </property>
  <property fmtid="{D5CDD505-2E9C-101B-9397-08002B2CF9AE}" pid="4" name="_dlc_DocIdItemGuid">
    <vt:lpwstr>50527c5f-9de9-4306-8b8b-be4a0b270f9a</vt:lpwstr>
  </property>
</Properties>
</file>