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drawings/drawing17.xml" ContentType="application/vnd.openxmlformats-officedocument.drawing+xml"/>
  <Override PartName="/xl/tables/table15.xml" ContentType="application/vnd.openxmlformats-officedocument.spreadsheetml.table+xml"/>
  <Override PartName="/xl/drawings/drawing18.xml" ContentType="application/vnd.openxmlformats-officedocument.drawing+xml"/>
  <Override PartName="/xl/tables/table16.xml" ContentType="application/vnd.openxmlformats-officedocument.spreadsheetml.table+xml"/>
  <Override PartName="/xl/drawings/drawing19.xml" ContentType="application/vnd.openxmlformats-officedocument.drawing+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tables/table19.xml" ContentType="application/vnd.openxmlformats-officedocument.spreadsheetml.table+xml"/>
  <Override PartName="/xl/drawings/drawing22.xml" ContentType="application/vnd.openxmlformats-officedocument.drawing+xml"/>
  <Override PartName="/xl/tables/table20.xml" ContentType="application/vnd.openxmlformats-officedocument.spreadsheetml.table+xml"/>
  <Override PartName="/xl/drawings/drawing23.xml" ContentType="application/vnd.openxmlformats-officedocument.drawing+xml"/>
  <Override PartName="/xl/tables/table21.xml" ContentType="application/vnd.openxmlformats-officedocument.spreadsheetml.table+xml"/>
  <Override PartName="/xl/drawings/drawing24.xml" ContentType="application/vnd.openxmlformats-officedocument.drawing+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MFS-OPH01.swe.la.gov\UserShares\CPottle\Desktop\BONS\Projects\UPC Upload Form (Jessica)\"/>
    </mc:Choice>
  </mc:AlternateContent>
  <bookViews>
    <workbookView xWindow="0" yWindow="0" windowWidth="23295" windowHeight="9000"/>
  </bookViews>
  <sheets>
    <sheet name="Instructions" sheetId="4" r:id="rId1"/>
    <sheet name="Company ID" sheetId="6" r:id="rId2"/>
    <sheet name="Milk" sheetId="26" r:id="rId3"/>
    <sheet name="Soy Beverage" sheetId="20" r:id="rId4"/>
    <sheet name="Cheese" sheetId="28" r:id="rId5"/>
    <sheet name="Yogurt" sheetId="24" r:id="rId6"/>
    <sheet name="Eggs" sheetId="27" r:id="rId7"/>
    <sheet name="Whole Wheat Bread" sheetId="7" r:id="rId8"/>
    <sheet name="Whole Wheat Pasta" sheetId="12" r:id="rId9"/>
    <sheet name="Brown Rice" sheetId="8" r:id="rId10"/>
    <sheet name="Oatmeal" sheetId="9" r:id="rId11"/>
    <sheet name="Tortillas" sheetId="10" r:id="rId12"/>
    <sheet name="Breakfast Cereal" sheetId="13" r:id="rId13"/>
    <sheet name="Infant Fruits" sheetId="14" r:id="rId14"/>
    <sheet name="Infant Vegetables" sheetId="15" r:id="rId15"/>
    <sheet name="Infant Meats" sheetId="16" r:id="rId16"/>
    <sheet name="Infant Cereal" sheetId="17" r:id="rId17"/>
    <sheet name="Juice Concentrate" sheetId="18" r:id="rId18"/>
    <sheet name="Juice Single Strength" sheetId="19" r:id="rId19"/>
    <sheet name="Canned Fruits and Vegetables" sheetId="29" r:id="rId20"/>
    <sheet name="Frozen Fruits and Vegetables" sheetId="31" r:id="rId21"/>
    <sheet name="Canned Fish" sheetId="21" r:id="rId22"/>
    <sheet name="Peanut Butter" sheetId="23" r:id="rId23"/>
    <sheet name="Legumes" sheetId="22" r:id="rId24"/>
  </sheets>
  <definedNames>
    <definedName name="_xlnm.Print_Area" localSheetId="1">'Company ID'!$A$1:$B$35</definedName>
    <definedName name="_xlnm.Print_Area" localSheetId="0">Instructions!$A$1:$B$39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31" l="1"/>
  <c r="D66" i="31" s="1"/>
  <c r="B66" i="31"/>
  <c r="C65" i="31"/>
  <c r="D65" i="31" s="1"/>
  <c r="B65" i="31"/>
  <c r="C64" i="31"/>
  <c r="D64" i="31" s="1"/>
  <c r="B64" i="31"/>
  <c r="C63" i="31"/>
  <c r="D63" i="31" s="1"/>
  <c r="B63" i="31"/>
  <c r="C62" i="31"/>
  <c r="D62" i="31" s="1"/>
  <c r="B62" i="31"/>
  <c r="D61" i="31"/>
  <c r="C61" i="31"/>
  <c r="B61" i="31"/>
  <c r="C60" i="31"/>
  <c r="D60" i="31" s="1"/>
  <c r="B60" i="31"/>
  <c r="D59" i="31"/>
  <c r="C59" i="31"/>
  <c r="B59" i="31"/>
  <c r="D58" i="31"/>
  <c r="C58" i="31"/>
  <c r="B58" i="31"/>
  <c r="C57" i="31"/>
  <c r="D57" i="31" s="1"/>
  <c r="B57" i="31"/>
  <c r="C56" i="31"/>
  <c r="D56" i="31" s="1"/>
  <c r="B56" i="31"/>
  <c r="C55" i="31"/>
  <c r="D55" i="31" s="1"/>
  <c r="B55" i="31"/>
  <c r="C54" i="31"/>
  <c r="D54" i="31" s="1"/>
  <c r="B54" i="31"/>
  <c r="D53" i="31"/>
  <c r="C53" i="31"/>
  <c r="B53" i="31"/>
  <c r="C52" i="31"/>
  <c r="D52" i="31" s="1"/>
  <c r="B52" i="31"/>
  <c r="D51" i="31"/>
  <c r="C51" i="31"/>
  <c r="B51" i="31"/>
  <c r="D50" i="31"/>
  <c r="C50" i="31"/>
  <c r="B50" i="31"/>
  <c r="C49" i="31"/>
  <c r="D49" i="31" s="1"/>
  <c r="B49" i="31"/>
  <c r="C48" i="31"/>
  <c r="D48" i="31" s="1"/>
  <c r="B48" i="31"/>
  <c r="C47" i="31"/>
  <c r="D47" i="31" s="1"/>
  <c r="B47" i="31"/>
  <c r="C46" i="31"/>
  <c r="D46" i="31" s="1"/>
  <c r="B46" i="31"/>
  <c r="D45" i="31"/>
  <c r="C45" i="31"/>
  <c r="B45" i="31"/>
  <c r="C44" i="31"/>
  <c r="D44" i="31" s="1"/>
  <c r="B44" i="31"/>
  <c r="D43" i="31"/>
  <c r="C43" i="31"/>
  <c r="B43" i="31"/>
  <c r="C42" i="31"/>
  <c r="D42" i="31" s="1"/>
  <c r="B42" i="31"/>
  <c r="C41" i="31"/>
  <c r="D41" i="31" s="1"/>
  <c r="B41" i="31"/>
  <c r="C40" i="31"/>
  <c r="D40" i="31" s="1"/>
  <c r="B40" i="31"/>
  <c r="C39" i="31"/>
  <c r="D39" i="31" s="1"/>
  <c r="B39" i="31"/>
  <c r="C38" i="31"/>
  <c r="D38" i="31" s="1"/>
  <c r="B38" i="31"/>
  <c r="D37" i="31"/>
  <c r="C37" i="31"/>
  <c r="B37" i="31"/>
  <c r="C36" i="31"/>
  <c r="D36" i="31" s="1"/>
  <c r="B36" i="31"/>
  <c r="D35" i="31"/>
  <c r="C35" i="31"/>
  <c r="B35" i="31"/>
  <c r="C34" i="31"/>
  <c r="D34" i="31" s="1"/>
  <c r="B34" i="31"/>
  <c r="C33" i="31"/>
  <c r="D33" i="31" s="1"/>
  <c r="B33" i="31"/>
  <c r="C32" i="31"/>
  <c r="D32" i="31" s="1"/>
  <c r="B32" i="31"/>
  <c r="C31" i="31"/>
  <c r="D31" i="31" s="1"/>
  <c r="B31" i="31"/>
  <c r="C30" i="31"/>
  <c r="D30" i="31" s="1"/>
  <c r="B30" i="31"/>
  <c r="D29" i="31"/>
  <c r="C29" i="31"/>
  <c r="B29" i="31"/>
  <c r="C28" i="31"/>
  <c r="D28" i="31" s="1"/>
  <c r="B28" i="31"/>
  <c r="D27" i="31"/>
  <c r="C27" i="31"/>
  <c r="B27" i="31"/>
  <c r="C66" i="29" l="1"/>
  <c r="D66" i="29" s="1"/>
  <c r="B66" i="29"/>
  <c r="C65" i="29"/>
  <c r="D65" i="29" s="1"/>
  <c r="B65" i="29"/>
  <c r="C64" i="29"/>
  <c r="D64" i="29" s="1"/>
  <c r="B64" i="29"/>
  <c r="C63" i="29"/>
  <c r="D63" i="29" s="1"/>
  <c r="B63" i="29"/>
  <c r="C62" i="29"/>
  <c r="D62" i="29" s="1"/>
  <c r="B62" i="29"/>
  <c r="C61" i="29"/>
  <c r="D61" i="29" s="1"/>
  <c r="B61" i="29"/>
  <c r="C60" i="29"/>
  <c r="D60" i="29" s="1"/>
  <c r="B60" i="29"/>
  <c r="C59" i="29"/>
  <c r="D59" i="29" s="1"/>
  <c r="B59" i="29"/>
  <c r="C58" i="29"/>
  <c r="D58" i="29" s="1"/>
  <c r="B58" i="29"/>
  <c r="C57" i="29"/>
  <c r="D57" i="29" s="1"/>
  <c r="B57" i="29"/>
  <c r="C56" i="29"/>
  <c r="D56" i="29" s="1"/>
  <c r="B56" i="29"/>
  <c r="C55" i="29"/>
  <c r="D55" i="29" s="1"/>
  <c r="B55" i="29"/>
  <c r="C54" i="29"/>
  <c r="D54" i="29" s="1"/>
  <c r="B54" i="29"/>
  <c r="C53" i="29"/>
  <c r="D53" i="29" s="1"/>
  <c r="B53" i="29"/>
  <c r="C52" i="29"/>
  <c r="D52" i="29" s="1"/>
  <c r="B52" i="29"/>
  <c r="C51" i="29"/>
  <c r="D51" i="29" s="1"/>
  <c r="B51" i="29"/>
  <c r="C50" i="29"/>
  <c r="D50" i="29" s="1"/>
  <c r="B50" i="29"/>
  <c r="C49" i="29"/>
  <c r="D49" i="29" s="1"/>
  <c r="B49" i="29"/>
  <c r="C48" i="29"/>
  <c r="D48" i="29" s="1"/>
  <c r="B48" i="29"/>
  <c r="C47" i="29"/>
  <c r="D47" i="29" s="1"/>
  <c r="B47" i="29"/>
  <c r="C46" i="29"/>
  <c r="D46" i="29" s="1"/>
  <c r="B46" i="29"/>
  <c r="C45" i="29"/>
  <c r="D45" i="29" s="1"/>
  <c r="B45" i="29"/>
  <c r="C44" i="29"/>
  <c r="D44" i="29" s="1"/>
  <c r="B44" i="29"/>
  <c r="C43" i="29"/>
  <c r="D43" i="29" s="1"/>
  <c r="B43" i="29"/>
  <c r="C42" i="29"/>
  <c r="D42" i="29" s="1"/>
  <c r="B42" i="29"/>
  <c r="C41" i="29"/>
  <c r="D41" i="29" s="1"/>
  <c r="B41" i="29"/>
  <c r="C40" i="29"/>
  <c r="D40" i="29" s="1"/>
  <c r="B40" i="29"/>
  <c r="C39" i="29"/>
  <c r="D39" i="29" s="1"/>
  <c r="B39" i="29"/>
  <c r="C38" i="29"/>
  <c r="D38" i="29" s="1"/>
  <c r="B38" i="29"/>
  <c r="C37" i="29"/>
  <c r="D37" i="29" s="1"/>
  <c r="B37" i="29"/>
  <c r="C36" i="29"/>
  <c r="D36" i="29" s="1"/>
  <c r="B36" i="29"/>
  <c r="C35" i="29"/>
  <c r="D35" i="29" s="1"/>
  <c r="B35" i="29"/>
  <c r="C34" i="29"/>
  <c r="D34" i="29" s="1"/>
  <c r="B34" i="29"/>
  <c r="C33" i="29"/>
  <c r="D33" i="29" s="1"/>
  <c r="B33" i="29"/>
  <c r="C32" i="29"/>
  <c r="D32" i="29" s="1"/>
  <c r="B32" i="29"/>
  <c r="C31" i="29"/>
  <c r="D31" i="29" s="1"/>
  <c r="B31" i="29"/>
  <c r="C30" i="29"/>
  <c r="D30" i="29" s="1"/>
  <c r="B30" i="29"/>
  <c r="C29" i="29"/>
  <c r="D29" i="29" s="1"/>
  <c r="B29" i="29"/>
  <c r="C28" i="29"/>
  <c r="D28" i="29" s="1"/>
  <c r="B28" i="29"/>
  <c r="C27" i="29"/>
  <c r="D27" i="29" s="1"/>
  <c r="B27" i="29"/>
  <c r="C41" i="28" l="1"/>
  <c r="D41" i="28" s="1"/>
  <c r="B41" i="28"/>
  <c r="C40" i="28"/>
  <c r="D40" i="28" s="1"/>
  <c r="B40" i="28"/>
  <c r="C39" i="28"/>
  <c r="D39" i="28" s="1"/>
  <c r="B39" i="28"/>
  <c r="C38" i="28"/>
  <c r="D38" i="28" s="1"/>
  <c r="B38" i="28"/>
  <c r="C37" i="28"/>
  <c r="D37" i="28" s="1"/>
  <c r="B37" i="28"/>
  <c r="C36" i="28"/>
  <c r="D36" i="28" s="1"/>
  <c r="B36" i="28"/>
  <c r="C35" i="28"/>
  <c r="D35" i="28" s="1"/>
  <c r="B35" i="28"/>
  <c r="C34" i="28"/>
  <c r="D34" i="28" s="1"/>
  <c r="B34" i="28"/>
  <c r="C33" i="28"/>
  <c r="D33" i="28" s="1"/>
  <c r="B33" i="28"/>
  <c r="C32" i="28"/>
  <c r="D32" i="28" s="1"/>
  <c r="B32" i="28"/>
  <c r="C31" i="28"/>
  <c r="D31" i="28" s="1"/>
  <c r="B31" i="28"/>
  <c r="C30" i="28"/>
  <c r="D30" i="28" s="1"/>
  <c r="B30" i="28"/>
  <c r="C29" i="28"/>
  <c r="D29" i="28" s="1"/>
  <c r="B29" i="28"/>
  <c r="C28" i="28"/>
  <c r="D28" i="28" s="1"/>
  <c r="B28" i="28"/>
  <c r="C27" i="28"/>
  <c r="D27" i="28" s="1"/>
  <c r="B27" i="28"/>
  <c r="C26" i="28"/>
  <c r="D26" i="28" s="1"/>
  <c r="B26" i="28"/>
  <c r="D25" i="28"/>
  <c r="C25" i="28"/>
  <c r="B25" i="28"/>
  <c r="C24" i="28"/>
  <c r="D24" i="28" s="1"/>
  <c r="B24" i="28"/>
  <c r="C23" i="28"/>
  <c r="D23" i="28" s="1"/>
  <c r="B23" i="28"/>
  <c r="C36" i="27"/>
  <c r="D36" i="27" s="1"/>
  <c r="B36" i="27"/>
  <c r="C35" i="27"/>
  <c r="D35" i="27" s="1"/>
  <c r="B35" i="27"/>
  <c r="C34" i="27"/>
  <c r="D34" i="27" s="1"/>
  <c r="B34" i="27"/>
  <c r="C33" i="27"/>
  <c r="D33" i="27" s="1"/>
  <c r="B33" i="27"/>
  <c r="C32" i="27"/>
  <c r="D32" i="27" s="1"/>
  <c r="B32" i="27"/>
  <c r="C31" i="27"/>
  <c r="D31" i="27" s="1"/>
  <c r="B31" i="27"/>
  <c r="C30" i="27"/>
  <c r="D30" i="27" s="1"/>
  <c r="B30" i="27"/>
  <c r="C29" i="27"/>
  <c r="D29" i="27" s="1"/>
  <c r="B29" i="27"/>
  <c r="C28" i="27"/>
  <c r="D28" i="27" s="1"/>
  <c r="B28" i="27"/>
  <c r="C27" i="27"/>
  <c r="D27" i="27" s="1"/>
  <c r="B27" i="27"/>
  <c r="C26" i="27"/>
  <c r="D26" i="27" s="1"/>
  <c r="B26" i="27"/>
  <c r="C25" i="27"/>
  <c r="D25" i="27" s="1"/>
  <c r="B25" i="27"/>
  <c r="C24" i="27"/>
  <c r="D24" i="27" s="1"/>
  <c r="B24" i="27"/>
  <c r="C23" i="27"/>
  <c r="D23" i="27" s="1"/>
  <c r="B23" i="27"/>
  <c r="C22" i="27"/>
  <c r="D22" i="27" s="1"/>
  <c r="B22" i="27"/>
  <c r="C21" i="27"/>
  <c r="D21" i="27" s="1"/>
  <c r="B21" i="27"/>
  <c r="C20" i="27"/>
  <c r="D20" i="27" s="1"/>
  <c r="B20" i="27"/>
  <c r="C19" i="27"/>
  <c r="D19" i="27" s="1"/>
  <c r="B19" i="27"/>
  <c r="C18" i="27"/>
  <c r="D18" i="27" s="1"/>
  <c r="B18" i="27"/>
  <c r="C45" i="26"/>
  <c r="D45" i="26" s="1"/>
  <c r="B45" i="26"/>
  <c r="C44" i="26"/>
  <c r="D44" i="26" s="1"/>
  <c r="B44" i="26"/>
  <c r="C43" i="26"/>
  <c r="D43" i="26" s="1"/>
  <c r="B43" i="26"/>
  <c r="C42" i="26"/>
  <c r="D42" i="26" s="1"/>
  <c r="B42" i="26"/>
  <c r="C41" i="26"/>
  <c r="D41" i="26" s="1"/>
  <c r="B41" i="26"/>
  <c r="C40" i="26"/>
  <c r="D40" i="26" s="1"/>
  <c r="B40" i="26"/>
  <c r="C39" i="26"/>
  <c r="D39" i="26" s="1"/>
  <c r="B39" i="26"/>
  <c r="C38" i="26"/>
  <c r="D38" i="26" s="1"/>
  <c r="B38" i="26"/>
  <c r="C37" i="26"/>
  <c r="D37" i="26" s="1"/>
  <c r="B37" i="26"/>
  <c r="C36" i="26"/>
  <c r="D36" i="26" s="1"/>
  <c r="B36" i="26"/>
  <c r="C35" i="26"/>
  <c r="D35" i="26" s="1"/>
  <c r="B35" i="26"/>
  <c r="C34" i="26"/>
  <c r="D34" i="26" s="1"/>
  <c r="B34" i="26"/>
  <c r="C33" i="26"/>
  <c r="D33" i="26" s="1"/>
  <c r="B33" i="26"/>
  <c r="C32" i="26"/>
  <c r="D32" i="26" s="1"/>
  <c r="B32" i="26"/>
  <c r="C31" i="26"/>
  <c r="D31" i="26" s="1"/>
  <c r="B31" i="26"/>
  <c r="C30" i="26"/>
  <c r="D30" i="26" s="1"/>
  <c r="B30" i="26"/>
  <c r="C29" i="26"/>
  <c r="D29" i="26" s="1"/>
  <c r="B29" i="26"/>
  <c r="C28" i="26"/>
  <c r="D28" i="26" s="1"/>
  <c r="B28" i="26"/>
  <c r="C27" i="26"/>
  <c r="D27" i="26" s="1"/>
  <c r="B27" i="26"/>
  <c r="C38" i="24" l="1"/>
  <c r="D38" i="24" s="1"/>
  <c r="B38" i="24"/>
  <c r="C37" i="24"/>
  <c r="D37" i="24" s="1"/>
  <c r="B37" i="24"/>
  <c r="C36" i="24"/>
  <c r="D36" i="24" s="1"/>
  <c r="B36" i="24"/>
  <c r="C35" i="24"/>
  <c r="D35" i="24" s="1"/>
  <c r="B35" i="24"/>
  <c r="C34" i="24"/>
  <c r="D34" i="24" s="1"/>
  <c r="B34" i="24"/>
  <c r="C33" i="24"/>
  <c r="D33" i="24" s="1"/>
  <c r="B33" i="24"/>
  <c r="C32" i="24"/>
  <c r="D32" i="24" s="1"/>
  <c r="B32" i="24"/>
  <c r="C31" i="24"/>
  <c r="D31" i="24" s="1"/>
  <c r="B31" i="24"/>
  <c r="C30" i="24"/>
  <c r="D30" i="24" s="1"/>
  <c r="B30" i="24"/>
  <c r="C29" i="24"/>
  <c r="D29" i="24" s="1"/>
  <c r="B29" i="24"/>
  <c r="C28" i="24"/>
  <c r="D28" i="24" s="1"/>
  <c r="B28" i="24"/>
  <c r="C27" i="24"/>
  <c r="D27" i="24" s="1"/>
  <c r="B27" i="24"/>
  <c r="C26" i="24"/>
  <c r="D26" i="24" s="1"/>
  <c r="B26" i="24"/>
  <c r="C25" i="24"/>
  <c r="D25" i="24" s="1"/>
  <c r="B25" i="24"/>
  <c r="D24" i="24"/>
  <c r="C24" i="24"/>
  <c r="B24" i="24"/>
  <c r="C23" i="24"/>
  <c r="D23" i="24" s="1"/>
  <c r="B23" i="24"/>
  <c r="C22" i="24"/>
  <c r="D22" i="24" s="1"/>
  <c r="B22" i="24"/>
  <c r="C21" i="24"/>
  <c r="D21" i="24" s="1"/>
  <c r="B21" i="24"/>
  <c r="C20" i="24"/>
  <c r="D20" i="24" s="1"/>
  <c r="B20" i="24"/>
  <c r="C33" i="23"/>
  <c r="D33" i="23" s="1"/>
  <c r="B33" i="23"/>
  <c r="C32" i="23"/>
  <c r="D32" i="23" s="1"/>
  <c r="B32" i="23"/>
  <c r="C31" i="23"/>
  <c r="D31" i="23" s="1"/>
  <c r="B31" i="23"/>
  <c r="C30" i="23"/>
  <c r="D30" i="23" s="1"/>
  <c r="B30" i="23"/>
  <c r="C29" i="23"/>
  <c r="D29" i="23" s="1"/>
  <c r="B29" i="23"/>
  <c r="C28" i="23"/>
  <c r="D28" i="23" s="1"/>
  <c r="B28" i="23"/>
  <c r="C27" i="23"/>
  <c r="D27" i="23" s="1"/>
  <c r="B27" i="23"/>
  <c r="C26" i="23"/>
  <c r="D26" i="23" s="1"/>
  <c r="B26" i="23"/>
  <c r="C25" i="23"/>
  <c r="D25" i="23" s="1"/>
  <c r="B25" i="23"/>
  <c r="C24" i="23"/>
  <c r="D24" i="23" s="1"/>
  <c r="B24" i="23"/>
  <c r="C23" i="23"/>
  <c r="D23" i="23" s="1"/>
  <c r="B23" i="23"/>
  <c r="C22" i="23"/>
  <c r="D22" i="23" s="1"/>
  <c r="B22" i="23"/>
  <c r="C21" i="23"/>
  <c r="D21" i="23" s="1"/>
  <c r="B21" i="23"/>
  <c r="C20" i="23"/>
  <c r="D20" i="23" s="1"/>
  <c r="B20" i="23"/>
  <c r="C19" i="23"/>
  <c r="D19" i="23" s="1"/>
  <c r="B19" i="23"/>
  <c r="C18" i="23"/>
  <c r="D18" i="23" s="1"/>
  <c r="B18" i="23"/>
  <c r="C17" i="23"/>
  <c r="D17" i="23" s="1"/>
  <c r="B17" i="23"/>
  <c r="C16" i="23"/>
  <c r="D16" i="23" s="1"/>
  <c r="B16" i="23"/>
  <c r="C15" i="23"/>
  <c r="D15" i="23" s="1"/>
  <c r="B15" i="23"/>
  <c r="C36" i="22"/>
  <c r="D36" i="22" s="1"/>
  <c r="B36" i="22"/>
  <c r="C35" i="22"/>
  <c r="D35" i="22" s="1"/>
  <c r="B35" i="22"/>
  <c r="C34" i="22"/>
  <c r="D34" i="22" s="1"/>
  <c r="B34" i="22"/>
  <c r="C33" i="22"/>
  <c r="D33" i="22" s="1"/>
  <c r="B33" i="22"/>
  <c r="C32" i="22"/>
  <c r="D32" i="22" s="1"/>
  <c r="B32" i="22"/>
  <c r="D31" i="22"/>
  <c r="C31" i="22"/>
  <c r="B31" i="22"/>
  <c r="C30" i="22"/>
  <c r="D30" i="22" s="1"/>
  <c r="B30" i="22"/>
  <c r="D29" i="22"/>
  <c r="C29" i="22"/>
  <c r="B29" i="22"/>
  <c r="C28" i="22"/>
  <c r="D28" i="22" s="1"/>
  <c r="B28" i="22"/>
  <c r="C27" i="22"/>
  <c r="D27" i="22" s="1"/>
  <c r="B27" i="22"/>
  <c r="C26" i="22"/>
  <c r="D26" i="22" s="1"/>
  <c r="B26" i="22"/>
  <c r="C25" i="22"/>
  <c r="D25" i="22" s="1"/>
  <c r="B25" i="22"/>
  <c r="D24" i="22"/>
  <c r="C24" i="22"/>
  <c r="B24" i="22"/>
  <c r="C23" i="22"/>
  <c r="D23" i="22" s="1"/>
  <c r="B23" i="22"/>
  <c r="C22" i="22"/>
  <c r="D22" i="22" s="1"/>
  <c r="B22" i="22"/>
  <c r="C21" i="22"/>
  <c r="D21" i="22" s="1"/>
  <c r="B21" i="22"/>
  <c r="C20" i="22"/>
  <c r="D20" i="22" s="1"/>
  <c r="B20" i="22"/>
  <c r="C19" i="22"/>
  <c r="D19" i="22" s="1"/>
  <c r="B19" i="22"/>
  <c r="C18" i="22"/>
  <c r="D18" i="22" s="1"/>
  <c r="B18" i="22"/>
  <c r="C42" i="21"/>
  <c r="D42" i="21" s="1"/>
  <c r="B42" i="21"/>
  <c r="C41" i="21"/>
  <c r="D41" i="21" s="1"/>
  <c r="B41" i="21"/>
  <c r="C40" i="21"/>
  <c r="D40" i="21" s="1"/>
  <c r="B40" i="21"/>
  <c r="C39" i="21"/>
  <c r="D39" i="21" s="1"/>
  <c r="B39" i="21"/>
  <c r="C38" i="21"/>
  <c r="D38" i="21" s="1"/>
  <c r="B38" i="21"/>
  <c r="C37" i="21"/>
  <c r="D37" i="21" s="1"/>
  <c r="B37" i="21"/>
  <c r="C36" i="21"/>
  <c r="D36" i="21" s="1"/>
  <c r="B36" i="21"/>
  <c r="C35" i="21"/>
  <c r="D35" i="21" s="1"/>
  <c r="B35" i="21"/>
  <c r="C34" i="21"/>
  <c r="D34" i="21" s="1"/>
  <c r="B34" i="21"/>
  <c r="C33" i="21"/>
  <c r="D33" i="21" s="1"/>
  <c r="B33" i="21"/>
  <c r="C32" i="21"/>
  <c r="D32" i="21" s="1"/>
  <c r="B32" i="21"/>
  <c r="C31" i="21"/>
  <c r="D31" i="21" s="1"/>
  <c r="B31" i="21"/>
  <c r="C30" i="21"/>
  <c r="D30" i="21" s="1"/>
  <c r="B30" i="21"/>
  <c r="C29" i="21"/>
  <c r="D29" i="21" s="1"/>
  <c r="B29" i="21"/>
  <c r="C28" i="21"/>
  <c r="D28" i="21" s="1"/>
  <c r="B28" i="21"/>
  <c r="C27" i="21"/>
  <c r="D27" i="21" s="1"/>
  <c r="B27" i="21"/>
  <c r="C26" i="21"/>
  <c r="D26" i="21" s="1"/>
  <c r="B26" i="21"/>
  <c r="C25" i="21"/>
  <c r="D25" i="21" s="1"/>
  <c r="B25" i="21"/>
  <c r="C24" i="21"/>
  <c r="D24" i="21" s="1"/>
  <c r="B24" i="21"/>
  <c r="C42" i="20"/>
  <c r="D42" i="20" s="1"/>
  <c r="B42" i="20"/>
  <c r="C41" i="20"/>
  <c r="D41" i="20" s="1"/>
  <c r="B41" i="20"/>
  <c r="C40" i="20"/>
  <c r="D40" i="20" s="1"/>
  <c r="B40" i="20"/>
  <c r="C39" i="20"/>
  <c r="D39" i="20" s="1"/>
  <c r="B39" i="20"/>
  <c r="C38" i="20"/>
  <c r="D38" i="20" s="1"/>
  <c r="B38" i="20"/>
  <c r="C37" i="20"/>
  <c r="D37" i="20" s="1"/>
  <c r="B37" i="20"/>
  <c r="C36" i="20"/>
  <c r="D36" i="20" s="1"/>
  <c r="B36" i="20"/>
  <c r="C35" i="20"/>
  <c r="D35" i="20" s="1"/>
  <c r="B35" i="20"/>
  <c r="C34" i="20"/>
  <c r="D34" i="20" s="1"/>
  <c r="B34" i="20"/>
  <c r="C33" i="20"/>
  <c r="D33" i="20" s="1"/>
  <c r="B33" i="20"/>
  <c r="C32" i="20"/>
  <c r="D32" i="20" s="1"/>
  <c r="B32" i="20"/>
  <c r="C31" i="20"/>
  <c r="D31" i="20" s="1"/>
  <c r="B31" i="20"/>
  <c r="C30" i="20"/>
  <c r="D30" i="20" s="1"/>
  <c r="B30" i="20"/>
  <c r="C29" i="20"/>
  <c r="D29" i="20" s="1"/>
  <c r="B29" i="20"/>
  <c r="C28" i="20"/>
  <c r="D28" i="20" s="1"/>
  <c r="B28" i="20"/>
  <c r="C27" i="20"/>
  <c r="D27" i="20" s="1"/>
  <c r="B27" i="20"/>
  <c r="C26" i="20"/>
  <c r="D26" i="20" s="1"/>
  <c r="B26" i="20"/>
  <c r="C25" i="20"/>
  <c r="D25" i="20" s="1"/>
  <c r="B25" i="20"/>
  <c r="C24" i="20"/>
  <c r="D24" i="20" s="1"/>
  <c r="B24" i="20"/>
  <c r="C45" i="19"/>
  <c r="D45" i="19" s="1"/>
  <c r="B45" i="19"/>
  <c r="C44" i="19"/>
  <c r="D44" i="19" s="1"/>
  <c r="B44" i="19"/>
  <c r="C43" i="19"/>
  <c r="D43" i="19" s="1"/>
  <c r="B43" i="19"/>
  <c r="C42" i="19"/>
  <c r="D42" i="19" s="1"/>
  <c r="B42" i="19"/>
  <c r="C41" i="19"/>
  <c r="D41" i="19" s="1"/>
  <c r="B41" i="19"/>
  <c r="C40" i="19"/>
  <c r="D40" i="19" s="1"/>
  <c r="B40" i="19"/>
  <c r="C39" i="19"/>
  <c r="D39" i="19" s="1"/>
  <c r="B39" i="19"/>
  <c r="C38" i="19"/>
  <c r="D38" i="19" s="1"/>
  <c r="B38" i="19"/>
  <c r="C37" i="19"/>
  <c r="D37" i="19" s="1"/>
  <c r="B37" i="19"/>
  <c r="C36" i="19"/>
  <c r="D36" i="19" s="1"/>
  <c r="B36" i="19"/>
  <c r="C35" i="19"/>
  <c r="D35" i="19" s="1"/>
  <c r="B35" i="19"/>
  <c r="C34" i="19"/>
  <c r="D34" i="19" s="1"/>
  <c r="B34" i="19"/>
  <c r="C33" i="19"/>
  <c r="D33" i="19" s="1"/>
  <c r="B33" i="19"/>
  <c r="C32" i="19"/>
  <c r="D32" i="19" s="1"/>
  <c r="B32" i="19"/>
  <c r="C31" i="19"/>
  <c r="D31" i="19" s="1"/>
  <c r="B31" i="19"/>
  <c r="C30" i="19"/>
  <c r="D30" i="19" s="1"/>
  <c r="B30" i="19"/>
  <c r="C29" i="19"/>
  <c r="D29" i="19" s="1"/>
  <c r="B29" i="19"/>
  <c r="C28" i="19"/>
  <c r="D28" i="19" s="1"/>
  <c r="B28" i="19"/>
  <c r="C27" i="19"/>
  <c r="D27" i="19" s="1"/>
  <c r="B27" i="19"/>
  <c r="C45" i="18"/>
  <c r="D45" i="18" s="1"/>
  <c r="B45" i="18"/>
  <c r="C44" i="18"/>
  <c r="D44" i="18" s="1"/>
  <c r="B44" i="18"/>
  <c r="C43" i="18"/>
  <c r="D43" i="18" s="1"/>
  <c r="B43" i="18"/>
  <c r="C42" i="18"/>
  <c r="D42" i="18" s="1"/>
  <c r="B42" i="18"/>
  <c r="C41" i="18"/>
  <c r="D41" i="18" s="1"/>
  <c r="B41" i="18"/>
  <c r="C40" i="18"/>
  <c r="D40" i="18" s="1"/>
  <c r="B40" i="18"/>
  <c r="C39" i="18"/>
  <c r="D39" i="18" s="1"/>
  <c r="B39" i="18"/>
  <c r="C38" i="18"/>
  <c r="D38" i="18" s="1"/>
  <c r="B38" i="18"/>
  <c r="C37" i="18"/>
  <c r="D37" i="18" s="1"/>
  <c r="B37" i="18"/>
  <c r="C36" i="18"/>
  <c r="D36" i="18" s="1"/>
  <c r="B36" i="18"/>
  <c r="C35" i="18"/>
  <c r="D35" i="18" s="1"/>
  <c r="B35" i="18"/>
  <c r="C34" i="18"/>
  <c r="D34" i="18" s="1"/>
  <c r="B34" i="18"/>
  <c r="C33" i="18"/>
  <c r="D33" i="18" s="1"/>
  <c r="B33" i="18"/>
  <c r="C32" i="18"/>
  <c r="D32" i="18" s="1"/>
  <c r="B32" i="18"/>
  <c r="C31" i="18"/>
  <c r="D31" i="18" s="1"/>
  <c r="B31" i="18"/>
  <c r="C30" i="18"/>
  <c r="D30" i="18" s="1"/>
  <c r="B30" i="18"/>
  <c r="C29" i="18"/>
  <c r="D29" i="18" s="1"/>
  <c r="B29" i="18"/>
  <c r="C28" i="18"/>
  <c r="D28" i="18" s="1"/>
  <c r="B28" i="18"/>
  <c r="C27" i="18"/>
  <c r="D27" i="18" s="1"/>
  <c r="B27" i="18"/>
  <c r="C32" i="17"/>
  <c r="D32" i="17" s="1"/>
  <c r="B32" i="17"/>
  <c r="C31" i="17"/>
  <c r="D31" i="17" s="1"/>
  <c r="B31" i="17"/>
  <c r="C30" i="17"/>
  <c r="D30" i="17" s="1"/>
  <c r="B30" i="17"/>
  <c r="C29" i="17"/>
  <c r="D29" i="17" s="1"/>
  <c r="B29" i="17"/>
  <c r="C28" i="17"/>
  <c r="D28" i="17" s="1"/>
  <c r="B28" i="17"/>
  <c r="C27" i="17"/>
  <c r="D27" i="17" s="1"/>
  <c r="B27" i="17"/>
  <c r="C26" i="17"/>
  <c r="D26" i="17" s="1"/>
  <c r="B26" i="17"/>
  <c r="C25" i="17"/>
  <c r="D25" i="17" s="1"/>
  <c r="B25" i="17"/>
  <c r="C24" i="17"/>
  <c r="D24" i="17" s="1"/>
  <c r="B24" i="17"/>
  <c r="C23" i="17"/>
  <c r="D23" i="17" s="1"/>
  <c r="B23" i="17"/>
  <c r="C22" i="17"/>
  <c r="D22" i="17" s="1"/>
  <c r="B22" i="17"/>
  <c r="C21" i="17"/>
  <c r="D21" i="17" s="1"/>
  <c r="B21" i="17"/>
  <c r="C20" i="17"/>
  <c r="D20" i="17" s="1"/>
  <c r="B20" i="17"/>
  <c r="C19" i="17"/>
  <c r="D19" i="17" s="1"/>
  <c r="B19" i="17"/>
  <c r="C18" i="17"/>
  <c r="D18" i="17" s="1"/>
  <c r="B18" i="17"/>
  <c r="C17" i="17"/>
  <c r="D17" i="17" s="1"/>
  <c r="B17" i="17"/>
  <c r="C16" i="17"/>
  <c r="D16" i="17" s="1"/>
  <c r="B16" i="17"/>
  <c r="C15" i="17"/>
  <c r="D15" i="17" s="1"/>
  <c r="B15" i="17"/>
  <c r="C14" i="17"/>
  <c r="D14" i="17" s="1"/>
  <c r="B14" i="17"/>
  <c r="C32" i="16"/>
  <c r="D32" i="16" s="1"/>
  <c r="B32" i="16"/>
  <c r="C31" i="16"/>
  <c r="D31" i="16" s="1"/>
  <c r="B31" i="16"/>
  <c r="C30" i="16"/>
  <c r="D30" i="16" s="1"/>
  <c r="B30" i="16"/>
  <c r="C29" i="16"/>
  <c r="D29" i="16" s="1"/>
  <c r="B29" i="16"/>
  <c r="D28" i="16"/>
  <c r="C28" i="16"/>
  <c r="B28" i="16"/>
  <c r="D27" i="16"/>
  <c r="C27" i="16"/>
  <c r="B27" i="16"/>
  <c r="D26" i="16"/>
  <c r="C26" i="16"/>
  <c r="B26" i="16"/>
  <c r="D25" i="16"/>
  <c r="C25" i="16"/>
  <c r="B25" i="16"/>
  <c r="C24" i="16"/>
  <c r="D24" i="16" s="1"/>
  <c r="B24" i="16"/>
  <c r="C23" i="16"/>
  <c r="D23" i="16" s="1"/>
  <c r="B23" i="16"/>
  <c r="C22" i="16"/>
  <c r="D22" i="16" s="1"/>
  <c r="B22" i="16"/>
  <c r="C21" i="16"/>
  <c r="D21" i="16" s="1"/>
  <c r="B21" i="16"/>
  <c r="D20" i="16"/>
  <c r="C20" i="16"/>
  <c r="B20" i="16"/>
  <c r="D19" i="16"/>
  <c r="C19" i="16"/>
  <c r="B19" i="16"/>
  <c r="D18" i="16"/>
  <c r="C18" i="16"/>
  <c r="B18" i="16"/>
  <c r="D17" i="16"/>
  <c r="C17" i="16"/>
  <c r="B17" i="16"/>
  <c r="C16" i="16"/>
  <c r="D16" i="16" s="1"/>
  <c r="B16" i="16"/>
  <c r="C15" i="16"/>
  <c r="D15" i="16" s="1"/>
  <c r="B15" i="16"/>
  <c r="C14" i="16"/>
  <c r="D14" i="16" s="1"/>
  <c r="B14" i="16"/>
  <c r="C32" i="15"/>
  <c r="D32" i="15" s="1"/>
  <c r="B32" i="15"/>
  <c r="C31" i="15"/>
  <c r="D31" i="15" s="1"/>
  <c r="B31" i="15"/>
  <c r="C30" i="15"/>
  <c r="D30" i="15" s="1"/>
  <c r="B30" i="15"/>
  <c r="C29" i="15"/>
  <c r="D29" i="15" s="1"/>
  <c r="B29" i="15"/>
  <c r="C28" i="15"/>
  <c r="D28" i="15" s="1"/>
  <c r="B28" i="15"/>
  <c r="D27" i="15"/>
  <c r="C27" i="15"/>
  <c r="B27" i="15"/>
  <c r="C26" i="15"/>
  <c r="D26" i="15" s="1"/>
  <c r="B26" i="15"/>
  <c r="D25" i="15"/>
  <c r="C25" i="15"/>
  <c r="B25" i="15"/>
  <c r="C24" i="15"/>
  <c r="D24" i="15" s="1"/>
  <c r="B24" i="15"/>
  <c r="C23" i="15"/>
  <c r="D23" i="15" s="1"/>
  <c r="B23" i="15"/>
  <c r="C22" i="15"/>
  <c r="D22" i="15" s="1"/>
  <c r="B22" i="15"/>
  <c r="D21" i="15"/>
  <c r="C21" i="15"/>
  <c r="B21" i="15"/>
  <c r="C20" i="15"/>
  <c r="D20" i="15" s="1"/>
  <c r="B20" i="15"/>
  <c r="D19" i="15"/>
  <c r="C19" i="15"/>
  <c r="B19" i="15"/>
  <c r="C18" i="15"/>
  <c r="D18" i="15" s="1"/>
  <c r="B18" i="15"/>
  <c r="D17" i="15"/>
  <c r="C17" i="15"/>
  <c r="B17" i="15"/>
  <c r="C16" i="15"/>
  <c r="D16" i="15" s="1"/>
  <c r="B16" i="15"/>
  <c r="C15" i="15"/>
  <c r="D15" i="15" s="1"/>
  <c r="B15" i="15"/>
  <c r="C14" i="15"/>
  <c r="D14" i="15" s="1"/>
  <c r="B14" i="15"/>
  <c r="C32" i="14"/>
  <c r="D32" i="14" s="1"/>
  <c r="B32" i="14"/>
  <c r="C31" i="14"/>
  <c r="D31" i="14" s="1"/>
  <c r="B31" i="14"/>
  <c r="C30" i="14"/>
  <c r="D30" i="14" s="1"/>
  <c r="B30" i="14"/>
  <c r="C29" i="14"/>
  <c r="D29" i="14" s="1"/>
  <c r="B29" i="14"/>
  <c r="C28" i="14"/>
  <c r="D28" i="14" s="1"/>
  <c r="B28" i="14"/>
  <c r="C27" i="14"/>
  <c r="D27" i="14" s="1"/>
  <c r="B27" i="14"/>
  <c r="C26" i="14"/>
  <c r="D26" i="14" s="1"/>
  <c r="B26" i="14"/>
  <c r="C25" i="14"/>
  <c r="D25" i="14" s="1"/>
  <c r="B25" i="14"/>
  <c r="C24" i="14"/>
  <c r="D24" i="14" s="1"/>
  <c r="B24" i="14"/>
  <c r="C23" i="14"/>
  <c r="D23" i="14" s="1"/>
  <c r="B23" i="14"/>
  <c r="C22" i="14"/>
  <c r="D22" i="14" s="1"/>
  <c r="B22" i="14"/>
  <c r="C21" i="14"/>
  <c r="D21" i="14" s="1"/>
  <c r="B21" i="14"/>
  <c r="C20" i="14"/>
  <c r="D20" i="14" s="1"/>
  <c r="B20" i="14"/>
  <c r="C19" i="14"/>
  <c r="D19" i="14" s="1"/>
  <c r="B19" i="14"/>
  <c r="C18" i="14"/>
  <c r="D18" i="14" s="1"/>
  <c r="B18" i="14"/>
  <c r="D17" i="14"/>
  <c r="C17" i="14"/>
  <c r="B17" i="14"/>
  <c r="C16" i="14"/>
  <c r="D16" i="14" s="1"/>
  <c r="B16" i="14"/>
  <c r="C15" i="14"/>
  <c r="D15" i="14" s="1"/>
  <c r="B15" i="14"/>
  <c r="C14" i="14"/>
  <c r="D14" i="14" s="1"/>
  <c r="B14" i="14"/>
  <c r="C51" i="13"/>
  <c r="D51" i="13" s="1"/>
  <c r="B51" i="13"/>
  <c r="C50" i="13"/>
  <c r="D50" i="13" s="1"/>
  <c r="B50" i="13"/>
  <c r="C49" i="13"/>
  <c r="D49" i="13" s="1"/>
  <c r="B49" i="13"/>
  <c r="C48" i="13"/>
  <c r="D48" i="13" s="1"/>
  <c r="B48" i="13"/>
  <c r="C47" i="13"/>
  <c r="D47" i="13" s="1"/>
  <c r="B47" i="13"/>
  <c r="C46" i="13"/>
  <c r="D46" i="13" s="1"/>
  <c r="B46" i="13"/>
  <c r="C45" i="13"/>
  <c r="D45" i="13" s="1"/>
  <c r="B45" i="13"/>
  <c r="C44" i="13"/>
  <c r="D44" i="13" s="1"/>
  <c r="B44" i="13"/>
  <c r="C43" i="13"/>
  <c r="D43" i="13" s="1"/>
  <c r="B43" i="13"/>
  <c r="C42" i="13"/>
  <c r="D42" i="13" s="1"/>
  <c r="B42" i="13"/>
  <c r="C41" i="13"/>
  <c r="D41" i="13" s="1"/>
  <c r="B41" i="13"/>
  <c r="C40" i="13"/>
  <c r="D40" i="13" s="1"/>
  <c r="B40" i="13"/>
  <c r="C39" i="13"/>
  <c r="D39" i="13" s="1"/>
  <c r="B39" i="13"/>
  <c r="C38" i="13"/>
  <c r="D38" i="13" s="1"/>
  <c r="B38" i="13"/>
  <c r="C37" i="13"/>
  <c r="D37" i="13" s="1"/>
  <c r="B37" i="13"/>
  <c r="C36" i="13"/>
  <c r="D36" i="13" s="1"/>
  <c r="B36" i="13"/>
  <c r="C35" i="13"/>
  <c r="D35" i="13" s="1"/>
  <c r="B35" i="13"/>
  <c r="C34" i="13"/>
  <c r="D34" i="13" s="1"/>
  <c r="B34" i="13"/>
  <c r="C33" i="13"/>
  <c r="D33" i="13" s="1"/>
  <c r="B33" i="13"/>
  <c r="C36" i="12"/>
  <c r="D36" i="12" s="1"/>
  <c r="B36" i="12"/>
  <c r="C35" i="12"/>
  <c r="D35" i="12" s="1"/>
  <c r="B35" i="12"/>
  <c r="C34" i="12"/>
  <c r="D34" i="12" s="1"/>
  <c r="B34" i="12"/>
  <c r="C33" i="12"/>
  <c r="D33" i="12" s="1"/>
  <c r="B33" i="12"/>
  <c r="C32" i="12"/>
  <c r="D32" i="12" s="1"/>
  <c r="B32" i="12"/>
  <c r="C31" i="12"/>
  <c r="D31" i="12" s="1"/>
  <c r="B31" i="12"/>
  <c r="C30" i="12"/>
  <c r="D30" i="12" s="1"/>
  <c r="B30" i="12"/>
  <c r="C29" i="12"/>
  <c r="D29" i="12" s="1"/>
  <c r="B29" i="12"/>
  <c r="C28" i="12"/>
  <c r="D28" i="12" s="1"/>
  <c r="B28" i="12"/>
  <c r="C27" i="12"/>
  <c r="D27" i="12" s="1"/>
  <c r="B27" i="12"/>
  <c r="D26" i="12"/>
  <c r="C26" i="12"/>
  <c r="B26" i="12"/>
  <c r="C25" i="12"/>
  <c r="D25" i="12" s="1"/>
  <c r="B25" i="12"/>
  <c r="C24" i="12"/>
  <c r="D24" i="12" s="1"/>
  <c r="B24" i="12"/>
  <c r="D23" i="12"/>
  <c r="C23" i="12"/>
  <c r="B23" i="12"/>
  <c r="C22" i="12"/>
  <c r="D22" i="12" s="1"/>
  <c r="B22" i="12"/>
  <c r="C21" i="12"/>
  <c r="D21" i="12" s="1"/>
  <c r="B21" i="12"/>
  <c r="C20" i="12"/>
  <c r="D20" i="12" s="1"/>
  <c r="B20" i="12"/>
  <c r="C19" i="12"/>
  <c r="D19" i="12" s="1"/>
  <c r="B19" i="12"/>
  <c r="D18" i="12"/>
  <c r="C18" i="12"/>
  <c r="B18" i="12"/>
  <c r="C36" i="10"/>
  <c r="D36" i="10" s="1"/>
  <c r="B36" i="10"/>
  <c r="C35" i="10"/>
  <c r="D35" i="10" s="1"/>
  <c r="B35" i="10"/>
  <c r="C34" i="10"/>
  <c r="D34" i="10" s="1"/>
  <c r="B34" i="10"/>
  <c r="C33" i="10"/>
  <c r="D33" i="10" s="1"/>
  <c r="B33" i="10"/>
  <c r="C32" i="10"/>
  <c r="D32" i="10" s="1"/>
  <c r="B32" i="10"/>
  <c r="C31" i="10"/>
  <c r="D31" i="10" s="1"/>
  <c r="B31" i="10"/>
  <c r="C30" i="10"/>
  <c r="D30" i="10" s="1"/>
  <c r="B30" i="10"/>
  <c r="C29" i="10"/>
  <c r="D29" i="10" s="1"/>
  <c r="B29" i="10"/>
  <c r="C28" i="10"/>
  <c r="D28" i="10" s="1"/>
  <c r="B28" i="10"/>
  <c r="C27" i="10"/>
  <c r="D27" i="10" s="1"/>
  <c r="B27" i="10"/>
  <c r="C26" i="10"/>
  <c r="D26" i="10" s="1"/>
  <c r="B26" i="10"/>
  <c r="C25" i="10"/>
  <c r="D25" i="10" s="1"/>
  <c r="B25" i="10"/>
  <c r="C24" i="10"/>
  <c r="D24" i="10" s="1"/>
  <c r="B24" i="10"/>
  <c r="C23" i="10"/>
  <c r="D23" i="10" s="1"/>
  <c r="B23" i="10"/>
  <c r="C22" i="10"/>
  <c r="D22" i="10" s="1"/>
  <c r="B22" i="10"/>
  <c r="C21" i="10"/>
  <c r="D21" i="10" s="1"/>
  <c r="B21" i="10"/>
  <c r="C20" i="10"/>
  <c r="D20" i="10" s="1"/>
  <c r="B20" i="10"/>
  <c r="C19" i="10"/>
  <c r="D19" i="10" s="1"/>
  <c r="B19" i="10"/>
  <c r="C18" i="10"/>
  <c r="D18" i="10" s="1"/>
  <c r="B18" i="10"/>
  <c r="C32" i="9"/>
  <c r="D32" i="9" s="1"/>
  <c r="B32" i="9"/>
  <c r="C31" i="9"/>
  <c r="D31" i="9" s="1"/>
  <c r="B31" i="9"/>
  <c r="C30" i="9"/>
  <c r="D30" i="9" s="1"/>
  <c r="B30" i="9"/>
  <c r="C29" i="9"/>
  <c r="D29" i="9" s="1"/>
  <c r="B29" i="9"/>
  <c r="C28" i="9"/>
  <c r="D28" i="9" s="1"/>
  <c r="B28" i="9"/>
  <c r="C27" i="9"/>
  <c r="D27" i="9" s="1"/>
  <c r="B27" i="9"/>
  <c r="C26" i="9"/>
  <c r="D26" i="9" s="1"/>
  <c r="B26" i="9"/>
  <c r="C25" i="9"/>
  <c r="D25" i="9" s="1"/>
  <c r="B25" i="9"/>
  <c r="C24" i="9"/>
  <c r="D24" i="9" s="1"/>
  <c r="B24" i="9"/>
  <c r="C23" i="9"/>
  <c r="D23" i="9" s="1"/>
  <c r="B23" i="9"/>
  <c r="C22" i="9"/>
  <c r="D22" i="9" s="1"/>
  <c r="B22" i="9"/>
  <c r="C21" i="9"/>
  <c r="D21" i="9" s="1"/>
  <c r="B21" i="9"/>
  <c r="C20" i="9"/>
  <c r="D20" i="9" s="1"/>
  <c r="B20" i="9"/>
  <c r="D19" i="9"/>
  <c r="C19" i="9"/>
  <c r="B19" i="9"/>
  <c r="C18" i="9"/>
  <c r="D18" i="9" s="1"/>
  <c r="B18" i="9"/>
  <c r="C17" i="9"/>
  <c r="D17" i="9" s="1"/>
  <c r="B17" i="9"/>
  <c r="C16" i="9"/>
  <c r="D16" i="9" s="1"/>
  <c r="B16" i="9"/>
  <c r="C15" i="9"/>
  <c r="D15" i="9" s="1"/>
  <c r="B15" i="9"/>
  <c r="C14" i="9"/>
  <c r="D14" i="9" s="1"/>
  <c r="B14" i="9"/>
  <c r="C35" i="8"/>
  <c r="D35" i="8" s="1"/>
  <c r="B35" i="8"/>
  <c r="C34" i="8"/>
  <c r="D34" i="8" s="1"/>
  <c r="B34" i="8"/>
  <c r="C33" i="8"/>
  <c r="D33" i="8" s="1"/>
  <c r="B33" i="8"/>
  <c r="C32" i="8"/>
  <c r="D32" i="8" s="1"/>
  <c r="B32" i="8"/>
  <c r="C31" i="8"/>
  <c r="D31" i="8" s="1"/>
  <c r="B31" i="8"/>
  <c r="C30" i="8"/>
  <c r="D30" i="8" s="1"/>
  <c r="B30" i="8"/>
  <c r="C29" i="8"/>
  <c r="D29" i="8" s="1"/>
  <c r="B29" i="8"/>
  <c r="C28" i="8"/>
  <c r="D28" i="8" s="1"/>
  <c r="B28" i="8"/>
  <c r="C27" i="8"/>
  <c r="D27" i="8" s="1"/>
  <c r="B27" i="8"/>
  <c r="C26" i="8"/>
  <c r="D26" i="8" s="1"/>
  <c r="B26" i="8"/>
  <c r="C25" i="8"/>
  <c r="D25" i="8" s="1"/>
  <c r="B25" i="8"/>
  <c r="C24" i="8"/>
  <c r="D24" i="8" s="1"/>
  <c r="B24" i="8"/>
  <c r="C23" i="8"/>
  <c r="D23" i="8" s="1"/>
  <c r="B23" i="8"/>
  <c r="C22" i="8"/>
  <c r="D22" i="8" s="1"/>
  <c r="B22" i="8"/>
  <c r="C21" i="8"/>
  <c r="D21" i="8" s="1"/>
  <c r="B21" i="8"/>
  <c r="C20" i="8"/>
  <c r="D20" i="8" s="1"/>
  <c r="B20" i="8"/>
  <c r="C19" i="8"/>
  <c r="D19" i="8" s="1"/>
  <c r="B19" i="8"/>
  <c r="C18" i="8"/>
  <c r="D18" i="8" s="1"/>
  <c r="B18" i="8"/>
  <c r="C17" i="8"/>
  <c r="D17" i="8" s="1"/>
  <c r="B17" i="8"/>
  <c r="B25" i="7"/>
  <c r="B26" i="7"/>
  <c r="B27" i="7"/>
  <c r="B28" i="7"/>
  <c r="B29" i="7"/>
  <c r="B30" i="7"/>
  <c r="B31" i="7"/>
  <c r="B32" i="7"/>
  <c r="B33" i="7"/>
  <c r="B34" i="7"/>
  <c r="B35" i="7"/>
  <c r="B36" i="7"/>
  <c r="B37" i="7"/>
  <c r="B38" i="7"/>
  <c r="B39" i="7"/>
  <c r="B40" i="7"/>
  <c r="B41" i="7"/>
  <c r="B42" i="7"/>
  <c r="B43" i="7"/>
  <c r="C25" i="7"/>
  <c r="D25" i="7" s="1"/>
  <c r="C26" i="7"/>
  <c r="D26" i="7" s="1"/>
  <c r="C27" i="7"/>
  <c r="D27" i="7" s="1"/>
  <c r="C28" i="7"/>
  <c r="D28" i="7" s="1"/>
  <c r="C29" i="7"/>
  <c r="D29" i="7" s="1"/>
  <c r="C30" i="7"/>
  <c r="D30" i="7" s="1"/>
  <c r="C31" i="7"/>
  <c r="D31" i="7" s="1"/>
  <c r="C32" i="7"/>
  <c r="D32" i="7" s="1"/>
  <c r="C33" i="7"/>
  <c r="D33" i="7" s="1"/>
  <c r="C34" i="7"/>
  <c r="D34" i="7" s="1"/>
  <c r="C35" i="7"/>
  <c r="D35" i="7" s="1"/>
  <c r="C36" i="7"/>
  <c r="D36" i="7" s="1"/>
  <c r="C37" i="7"/>
  <c r="D37" i="7" s="1"/>
  <c r="C38" i="7"/>
  <c r="D38" i="7" s="1"/>
  <c r="C39" i="7"/>
  <c r="D39" i="7" s="1"/>
  <c r="C40" i="7"/>
  <c r="D40" i="7" s="1"/>
  <c r="C41" i="7"/>
  <c r="D41" i="7" s="1"/>
  <c r="C42" i="7"/>
  <c r="D42" i="7" s="1"/>
  <c r="C43" i="7"/>
  <c r="D43" i="7" s="1"/>
</calcChain>
</file>

<file path=xl/sharedStrings.xml><?xml version="1.0" encoding="utf-8"?>
<sst xmlns="http://schemas.openxmlformats.org/spreadsheetml/2006/main" count="675" uniqueCount="312">
  <si>
    <t>UPC</t>
  </si>
  <si>
    <t>Valid UPC</t>
  </si>
  <si>
    <t>Step # 1</t>
  </si>
  <si>
    <t>Step # 2</t>
  </si>
  <si>
    <t>Step # 3</t>
  </si>
  <si>
    <t>Step # 4</t>
  </si>
  <si>
    <t>Step # 5</t>
  </si>
  <si>
    <t>Step # 6</t>
  </si>
  <si>
    <t>Step # 7</t>
  </si>
  <si>
    <t>Step # 8</t>
  </si>
  <si>
    <t>Step # 9</t>
  </si>
  <si>
    <t>Step # 10</t>
  </si>
  <si>
    <t>Step # 11</t>
  </si>
  <si>
    <t>Step # 12</t>
  </si>
  <si>
    <t>Rename your copy of this workbook with a new file name reflecting your company's name.  For example: "Company ABC LA WIC APL.xlsx".</t>
  </si>
  <si>
    <r>
      <t xml:space="preserve">Complete the </t>
    </r>
    <r>
      <rPr>
        <i/>
        <sz val="10"/>
        <rFont val="Arial"/>
        <family val="2"/>
      </rPr>
      <t xml:space="preserve">Company ID </t>
    </r>
    <r>
      <rPr>
        <sz val="10"/>
        <rFont val="Arial"/>
        <family val="2"/>
      </rPr>
      <t>worksheet.</t>
    </r>
  </si>
  <si>
    <t>The information listed on the spreadsheet must be consistent with information included on the package flats or product labels. Compressed UPCs must be accompanied by a full (12 digit) code.  Do not enter hyphens or spaces.</t>
  </si>
  <si>
    <t>List only the complete product name as it appears on the product label. Do not list the store name or brand name of the product.  Example: "Tastee-ohs."</t>
  </si>
  <si>
    <t>For product sizes, list a number only.  Do not add units (oz, gm, mg, mL) or other letters or symbols.</t>
  </si>
  <si>
    <t>Complete all columns for each row of product you are submitting.  If you must leave something blank, enter a zero (0).</t>
  </si>
  <si>
    <t>For information regarding availability in Louisiana, please type in the name of the distributor(s) or retailer.  You may use multiple lines to account for each distributor.</t>
  </si>
  <si>
    <r>
      <t>Submit the completed workbook by electronic mail to: Jessica.Farris@La.gov. All submissions must be received by</t>
    </r>
    <r>
      <rPr>
        <b/>
        <i/>
        <sz val="10"/>
        <rFont val="Arial"/>
        <family val="2"/>
      </rPr>
      <t xml:space="preserve"> (submission deadline date)</t>
    </r>
  </si>
  <si>
    <t>Information requested in this workbook must be entered directly into the workbook; information provided in separate attached documents (other than required label images) will not be accepted.</t>
  </si>
  <si>
    <t>A worksheet is provided for each WIC food category.  Make sure products are in the correct category worksheet.   Note the Approved or Disapproved descriptions indicate USDA standards.  The state may choose to further restrict selections.</t>
  </si>
  <si>
    <t>Complete one row for each product being submitted.  Complete one row for each container size if a product is available in multiple sizes. For example: submit one (1) row each for "grape juice" in both 48 ounce and 64 ounce sizes.</t>
  </si>
  <si>
    <t>Delete any unused food category worksheets (tabs).</t>
  </si>
  <si>
    <r>
      <t xml:space="preserve">Product Submissions for the
Louisiana WIC-Approved Product List
Instructions and Notes
</t>
    </r>
    <r>
      <rPr>
        <b/>
        <sz val="8"/>
        <rFont val="Century Gothic"/>
        <family val="2"/>
      </rPr>
      <t>Please send any questions regarding this Request for Information or the completion of the Excel workbook to Jessica.Farris@La.gov</t>
    </r>
    <r>
      <rPr>
        <b/>
        <sz val="8"/>
        <color rgb="FF404E9E"/>
        <rFont val="Century Gothic"/>
        <family val="2"/>
      </rPr>
      <t>.</t>
    </r>
  </si>
  <si>
    <t>Date of Submission
(MM/DD/YYYY)</t>
  </si>
  <si>
    <t>Company Name</t>
  </si>
  <si>
    <t>Company Type
(Select from List)</t>
  </si>
  <si>
    <t>Contact Info</t>
  </si>
  <si>
    <t>Name</t>
  </si>
  <si>
    <t>Title</t>
  </si>
  <si>
    <t>E-mail Address</t>
  </si>
  <si>
    <t>Mailing Address</t>
  </si>
  <si>
    <t>ZIP Code</t>
  </si>
  <si>
    <t>Phone No. (10-digit)</t>
  </si>
  <si>
    <t>Street #1</t>
  </si>
  <si>
    <t>Street #2</t>
  </si>
  <si>
    <t>City</t>
  </si>
  <si>
    <t>State</t>
  </si>
  <si>
    <t>FAX No. (10-digit)
(enter ten zeros if no FAX)</t>
  </si>
  <si>
    <t>LA</t>
  </si>
  <si>
    <r>
      <t xml:space="preserve">Product Submissions for the
Louisiana WIC-Approved Product List
Company Identification Sheet
</t>
    </r>
    <r>
      <rPr>
        <b/>
        <sz val="8"/>
        <rFont val="Century Gothic"/>
        <family val="2"/>
      </rPr>
      <t>Please complete this form within the spaces provided.  For Company Type, select the cell, then use the arrow on the right to choose from the drop-down list.</t>
    </r>
  </si>
  <si>
    <t>Product Criteria</t>
  </si>
  <si>
    <t>OR</t>
  </si>
  <si>
    <t>AND</t>
  </si>
  <si>
    <t>Whole grain must be the primary ingredient by weight in all whole grain bread products</t>
  </si>
  <si>
    <t>Submit one complete product label per item.</t>
  </si>
  <si>
    <t>In completing product information, list numbers only. Do not add oz, gm, mg, ml, etc.</t>
  </si>
  <si>
    <t>Company Submitting Product</t>
  </si>
  <si>
    <t xml:space="preserve">Brand Name </t>
  </si>
  <si>
    <t>Is Product Currently Available on LA Market?  If yes, please specify distibutor</t>
  </si>
  <si>
    <t>Product Submissions for the
Louisiana WIC-Approved Product List
Whole Wheat Bread</t>
  </si>
  <si>
    <t>16 ounce loaf</t>
  </si>
  <si>
    <t>24 ounce loaf</t>
  </si>
  <si>
    <t>Package Size Approved By USDA</t>
  </si>
  <si>
    <t>Whole grain bread must conform to FDA standard of identity (21 CFR 136.110) 
(includes whole grain buns and rolls)</t>
  </si>
  <si>
    <t>Whole wheat bread must conform to FDA standard of identity (21 CFR 136.180), meaning:</t>
  </si>
  <si>
    <t>Must meet FDA labeling requirements for making a health claim as a 
"whole grain food with moderate fat content."</t>
  </si>
  <si>
    <t>FDA labeling requirements can be found at http://www.fda.gov/food/ingredientspackaginglabeling/labelingnutrition/ucm073634.htm</t>
  </si>
  <si>
    <t xml:space="preserve">Reminder: </t>
  </si>
  <si>
    <t>When entering UPC Codes, enter the 12 digit code and the check digit (13 digits in total).</t>
  </si>
  <si>
    <t xml:space="preserve">Package Size (oz) </t>
  </si>
  <si>
    <t>First Ingredient</t>
  </si>
  <si>
    <t>Total Fat (g)</t>
  </si>
  <si>
    <t>Saturated Fat (g)</t>
  </si>
  <si>
    <t>Trans Fat (g)</t>
  </si>
  <si>
    <t>Cholesterol (mg)</t>
  </si>
  <si>
    <t>Dietary Fiber (g)</t>
  </si>
  <si>
    <t>Exact Product Name on Label</t>
  </si>
  <si>
    <t>Serving Size (g)</t>
  </si>
  <si>
    <r>
      <t xml:space="preserve">For nutrients, enter the amount (g, mg) </t>
    </r>
    <r>
      <rPr>
        <i/>
        <sz val="10"/>
        <rFont val="Arial"/>
        <family val="2"/>
      </rPr>
      <t>per serving</t>
    </r>
    <r>
      <rPr>
        <sz val="10"/>
        <rFont val="Arial"/>
        <family val="2"/>
      </rPr>
      <t>.</t>
    </r>
  </si>
  <si>
    <t>UPC Check</t>
  </si>
  <si>
    <t>Calc Check</t>
  </si>
  <si>
    <t>Approved By USDA</t>
  </si>
  <si>
    <t>16 oz bag or box</t>
  </si>
  <si>
    <t>Plain, whole-grain brown rice</t>
  </si>
  <si>
    <t>May be instant/quick or regular-cooking</t>
  </si>
  <si>
    <t>Not Approved</t>
  </si>
  <si>
    <t>Mixtures of rice</t>
  </si>
  <si>
    <t>Brown rice with added sugar, fats, oils, or salt (sodium)</t>
  </si>
  <si>
    <t>Seasoned or flavored brown rice</t>
  </si>
  <si>
    <t>Brown rice with artificial sweeteners</t>
  </si>
  <si>
    <t>Brown rice with DHA/ARA and/or Omega-3 fats</t>
  </si>
  <si>
    <t>Other package sizes</t>
  </si>
  <si>
    <t>Package Type (bag or box)</t>
  </si>
  <si>
    <t>Product Submissions for the
Louisiana WIC-Approved Product List
Brown Rice</t>
  </si>
  <si>
    <t>Product Submissions for the
Louisiana WIC-Approved Product List
Oatmeal (Possible Whole Grain Choice)</t>
  </si>
  <si>
    <t>May be quick or regular-cooking</t>
  </si>
  <si>
    <t>Mixtures of oatmeal or with added fruits or nuts</t>
  </si>
  <si>
    <t>Oatmeal with added sugar, fats, oils, or salt (sodium)</t>
  </si>
  <si>
    <t>As whole grain option, only 16 oz package size will be considered</t>
  </si>
  <si>
    <t>Product Submissions for the
Louisiana WIC-Approved Product List
Tortillas (Soft Corn or Whole Wheat)</t>
  </si>
  <si>
    <t>16 oz</t>
  </si>
  <si>
    <t>Hard-shell corn tortillas</t>
  </si>
  <si>
    <t>Tortillas with added sugar, fats, oils or salt (sodium)</t>
  </si>
  <si>
    <t>Soft corn tortillas made from ground masa flour using traditional processing methods
e.g., whole corn, corn (masa), whole ground corn, corn masa flour, masa harina and white corn flour</t>
  </si>
  <si>
    <t>Whole wheat tortillas must have "whole wheat flour" listed as the only flour in the ingredient list</t>
  </si>
  <si>
    <t>Tortilla Type
(soft corn, whole wheat)</t>
  </si>
  <si>
    <t>Is Product Currently Available on LA Market? 
If yes, please specify distibutor</t>
  </si>
  <si>
    <t>Is Product Currently Available on LA Market?  
If yes, please specify distibutor</t>
  </si>
  <si>
    <t>Product Submissions for the
Louisiana WIC-Approved Product List
Whole Wheat Pasta</t>
  </si>
  <si>
    <t>Pastas with added sugar, fats, oils or salt (sodium)</t>
  </si>
  <si>
    <t>Must conform to FDA standard of identify (21 CFR 139.138)</t>
  </si>
  <si>
    <t>"Whole wheat flour" and/or "whole durum wheat flour" must be only flours in the ingredient list</t>
  </si>
  <si>
    <t>Product Submissions for the
Louisiana WIC-Approved Product List
Cereal</t>
  </si>
  <si>
    <t>Package: 12, 18, 24, or 36 oz box or bag</t>
  </si>
  <si>
    <t>Cereals with artificial sweeterners</t>
  </si>
  <si>
    <t>For all cereals (whole grain and non-whole grain):</t>
  </si>
  <si>
    <t>Must meet FDA standard of identity for ready-to-eat and instant and regular hot cereal
Must contain a minimum of 28mg of iron per 100g of dry cereal
Must contain less than or equal to 21.2g of sucrose and other sugars per 100g of dry cereal (6g sugar per dry oz)</t>
  </si>
  <si>
    <t>For whole grain cereals</t>
  </si>
  <si>
    <t>Whole wheat or whole grain must be primary ingredient by weight</t>
  </si>
  <si>
    <r>
      <t xml:space="preserve">Must meet FDA labeling requirements for making a health claim as a "whole grain food with moderate fat content"
</t>
    </r>
    <r>
      <rPr>
        <i/>
        <sz val="10"/>
        <rFont val="Arial"/>
        <family val="2"/>
      </rPr>
      <t>(FDA labeling requirements can be found at http://www.fda.gov/food/ingredientspackaginglabeling/labelingnutrition/ucm073634.htm)</t>
    </r>
  </si>
  <si>
    <t>Must contain a minimum  of 51% whole grains (using dietary fiber as the indicator)</t>
  </si>
  <si>
    <t>Must meet the regulatory definitions for 
"low saturated fat" (≤ 1g saturated fat per RACC*) and 
"low cholesterol" (≤ 20mg cholesterol per RACC*)</t>
  </si>
  <si>
    <t>Must bear quantitative trans fat labeling</t>
  </si>
  <si>
    <t xml:space="preserve">Contain ≤ 6.5g total fat per RACC* and ≤ 0.5g trans fat per RACC* </t>
  </si>
  <si>
    <t>* RACC: Reference Amount Customarily Consumed</t>
  </si>
  <si>
    <t>Cereal Type
(Hot or Cold)</t>
  </si>
  <si>
    <t>Package Type
(Box or Bag)</t>
  </si>
  <si>
    <t>Single Serving Packets? (yes/no)</t>
  </si>
  <si>
    <t>Sugar (g) per 100g of Product</t>
  </si>
  <si>
    <t>Iron (mg) per
100g of product</t>
  </si>
  <si>
    <t>Product Submissions for the
Louisiana WIC-Approved Product List
Infant Foods (Fruits)</t>
  </si>
  <si>
    <t>4 oz containers or 2-packs, 3-packs, 12-packs of 4 oz containers</t>
  </si>
  <si>
    <t>Single fruit combinations are allowed</t>
  </si>
  <si>
    <t>Texture may range from strained through diced</t>
  </si>
  <si>
    <t>Mixtures with cereal or infant food desserts</t>
  </si>
  <si>
    <t>Infant fruits with added sugars, starches, or salt (sodium)</t>
  </si>
  <si>
    <t>Infant fruits with artificial sweeteners</t>
  </si>
  <si>
    <t>Other container sizes</t>
  </si>
  <si>
    <t>Package Type (glass or plastic)</t>
  </si>
  <si>
    <t xml:space="preserve">Container Size (oz) </t>
  </si>
  <si>
    <t>Product Submissions for the
Louisiana WIC-Approved Product List
Infant Foods (Vegetables)</t>
  </si>
  <si>
    <t>Single vegetable combinations are allowed</t>
  </si>
  <si>
    <t>Mixtures with cereal or infant food dinners</t>
  </si>
  <si>
    <t>Infant vegetables with added sugars, starches, or salt (sodium)</t>
  </si>
  <si>
    <t>Infant vegetables with artificial sweeteners</t>
  </si>
  <si>
    <t>Infant vegetables with DHA/ARA, Omega-3 fats, prebiotics and/or probiotics</t>
  </si>
  <si>
    <t>Product Submissions for the
Louisiana WIC-Approved Product List
Infant Foods (Meats)</t>
  </si>
  <si>
    <t>2.5 oz containers</t>
  </si>
  <si>
    <t>Single ingredient with gravy or broth</t>
  </si>
  <si>
    <t>Meat and pasta mixtures</t>
  </si>
  <si>
    <t>Meat and vegetable mixtures</t>
  </si>
  <si>
    <t>Infant meats with added sugars or salt (sodium)</t>
  </si>
  <si>
    <t>Infant meats with DHA/ARA, Omega-3 fats, previotics and/or probiotics</t>
  </si>
  <si>
    <t>Product Submissions for the
Louisiana WIC-Approved Product List
Infant Foods (Cereal)</t>
  </si>
  <si>
    <t>8 oz box or container</t>
  </si>
  <si>
    <t>Minimum 45mg iron per 100g dry cereal</t>
  </si>
  <si>
    <t>Infant cereals with DHA/ARA, Omega-3 fats, prebiotics and/or probiotics</t>
  </si>
  <si>
    <t>Infant cereals with added flavorings, sugars or salt (sodium)</t>
  </si>
  <si>
    <t>Individual servings</t>
  </si>
  <si>
    <t>Infant cereals with added infant formula, milk, fruit or other non-cereal ingredients</t>
  </si>
  <si>
    <t>Iron (mg) per
100g of cereal</t>
  </si>
  <si>
    <t>Infant fruits with DHA/ARA, Omega-3 fats, prebiotics and/or probiotics</t>
  </si>
  <si>
    <t>Product Submissions for the
Louisiana WIC-Approved Product List
Juice Concentrate</t>
  </si>
  <si>
    <t>11.5 - 12oz containers</t>
  </si>
  <si>
    <t>100% juice, unsweetened, pasteurized</t>
  </si>
  <si>
    <t>Frozen or shelf-stable concentrate</t>
  </si>
  <si>
    <t>Juices fortified with other nutrients allowed at the State agency's option</t>
  </si>
  <si>
    <t>Concentrate products with guidance for diluting to less than single strength</t>
  </si>
  <si>
    <t>Juice drinks or cocktails</t>
  </si>
  <si>
    <t>Juices promoted for use by infants</t>
  </si>
  <si>
    <t>Juices with DHA/ARA and/or Omega-3 fats</t>
  </si>
  <si>
    <t>Juices with artificial sweeteners</t>
  </si>
  <si>
    <t>Sports drinks</t>
  </si>
  <si>
    <t>Must conform to FDA standard of identity (21 CFR pt. 146 or pt. 156)</t>
  </si>
  <si>
    <t>100% fruit or vegetable juice or blends of any fruit or vegetable</t>
  </si>
  <si>
    <t>Unsweetened, pasteurized</t>
  </si>
  <si>
    <t>Must contain a minimum of 30mg of vitamin C per 100ml of juice</t>
  </si>
  <si>
    <t>Juice Type
(Fruit or Vegetable)</t>
  </si>
  <si>
    <t>First Four (4)
Ingredients</t>
  </si>
  <si>
    <t>Vitamin C (mg) 
per 100g of Juice</t>
  </si>
  <si>
    <t>Individual containers (for shelf-stable food packages)</t>
  </si>
  <si>
    <t>Vegetable juice may be regular or low sodium</t>
  </si>
  <si>
    <t>Freshly squeezed juices</t>
  </si>
  <si>
    <t>Container Size (oz)</t>
  </si>
  <si>
    <t>Product Submissions for the
Louisiana WIC-Approved Product List
Single Strength Juice</t>
  </si>
  <si>
    <t>Product Submissions for the
Louisiana WIC-Approved Product List
Soy Beverage</t>
  </si>
  <si>
    <t>32oz and 64oz container</t>
  </si>
  <si>
    <t>May be flavored or unflavored</t>
  </si>
  <si>
    <t>Any product not meeting the fortification criteria</t>
  </si>
  <si>
    <t>Must be fortified to meet the following nutrient levels per cup (8 fluid oz) in accordance with guidelines issued by the FDA</t>
  </si>
  <si>
    <t>276 mg calcium</t>
  </si>
  <si>
    <t>8g protein</t>
  </si>
  <si>
    <t>500 IU Vitamin A</t>
  </si>
  <si>
    <t>100 IU Vitamin D</t>
  </si>
  <si>
    <t>24 mg magnesium</t>
  </si>
  <si>
    <t>222 mg phosphorus</t>
  </si>
  <si>
    <t>349mg potassium</t>
  </si>
  <si>
    <t>.44mg riboflavin</t>
  </si>
  <si>
    <t>1.1mcg Vitamin B12</t>
  </si>
  <si>
    <t>Package Size (oz)</t>
  </si>
  <si>
    <r>
      <t xml:space="preserve">For nutrients, enter the amount (g, mg) </t>
    </r>
    <r>
      <rPr>
        <i/>
        <sz val="10"/>
        <rFont val="Arial"/>
        <family val="2"/>
      </rPr>
      <t>per 8oz serving</t>
    </r>
    <r>
      <rPr>
        <sz val="10"/>
        <rFont val="Arial"/>
        <family val="2"/>
      </rPr>
      <t>.</t>
    </r>
  </si>
  <si>
    <t>Calcium (mg)</t>
  </si>
  <si>
    <t>Protein (g)</t>
  </si>
  <si>
    <t>Vitamin D (IU)</t>
  </si>
  <si>
    <t>Product Submissions for the
Louisiana WIC-Approved Product List
Canned Fish</t>
  </si>
  <si>
    <t>Container sizes to provide 30oz</t>
  </si>
  <si>
    <t>Red or blue back</t>
  </si>
  <si>
    <t>Specialty or Diet Salmon</t>
  </si>
  <si>
    <t>King Mackeral</t>
  </si>
  <si>
    <t>Organic</t>
  </si>
  <si>
    <t>Pacific Salmon must conform to FDA standard of identity (CFR 161.170)</t>
  </si>
  <si>
    <t>Light Tuna must conform to FDA stabdard of identity (CFR 161.190)</t>
  </si>
  <si>
    <t>Sardines</t>
  </si>
  <si>
    <t>Mackerel can be North Atlantic, Chub Pacific, or Jack Mackerel</t>
  </si>
  <si>
    <t>May be packed in water or oil</t>
  </si>
  <si>
    <t>Pack may include bones or skin</t>
  </si>
  <si>
    <t xml:space="preserve">Regular or lower sodium content </t>
  </si>
  <si>
    <t xml:space="preserve">Package Size
(oz) </t>
  </si>
  <si>
    <t>Product Submissions for the
Louisiana WIC-Approved Product List
Legumes</t>
  </si>
  <si>
    <t>15 - 16 oz package or can</t>
  </si>
  <si>
    <t>May be diced or canned</t>
  </si>
  <si>
    <t>May not contain added sugars, fats, oils, vegetables, fruits, or meats as purchased</t>
  </si>
  <si>
    <t>Soups, bean soup mixes or blends</t>
  </si>
  <si>
    <t>Immature varieties such as green peas, green beans, snap beans, yellow beans, wax beans, baked beans with meat or added sugar</t>
  </si>
  <si>
    <t>Any type of mature dry beans, peas, or lentils in dry-packaged forms.
Examples include, but are not limited to:
Black beans, black-eyed peas, garbanzo beans (chickpeas), great northern beans, white beans (navy and pea beans),
kidney beans, mature lima ("butter beans"), fava and mung beans, pinto beans, soybeans/edamame, split peas, and lentils.</t>
  </si>
  <si>
    <t>Canned beans may be regular or lower in sodium content</t>
  </si>
  <si>
    <t>16 - 18 oz container</t>
  </si>
  <si>
    <t>Peanut butters with added marshmallows, honey, jelly, chocolate, or similar ingredients</t>
  </si>
  <si>
    <t>Peanut butter and redcued fat peanut butter must conform to FDA Standard of Identity (21 CFR 164.150); creamy or chunky, regular or reduced fat, salted and unsalted forms are allowed.</t>
  </si>
  <si>
    <t>Product Submissions for the
Louisiana WIC-Approved Product List
Peanut Butter</t>
  </si>
  <si>
    <t>Product Submissions for the
Louisiana WIC-Approved Product List
Yogurt</t>
  </si>
  <si>
    <t>Sugar (g)
per cup (8 fl oz)</t>
  </si>
  <si>
    <t>Vitamin D (IU)
per 32oz (if fortified)</t>
  </si>
  <si>
    <t>Vitamin A (IU)
per 32oz (if fortified)</t>
  </si>
  <si>
    <t>Pasteurized</t>
  </si>
  <si>
    <t>Yogurts with accompanying mix-in ingredients</t>
  </si>
  <si>
    <t>Drinkable yogurts</t>
  </si>
  <si>
    <t>Must conform to FDA standard of identity for whole fat (21 CFR 131.200), lowfat (21 CFR 131.203), or nonfat (21 CFR 131.206).</t>
  </si>
  <si>
    <t>Yogurts fortified with Vitamin A and D and other nutrients may be allowed at the State Agency's option.</t>
  </si>
  <si>
    <t>Herbs and spices</t>
  </si>
  <si>
    <t>Vegetable-grain (pasta or rice) mixtures</t>
  </si>
  <si>
    <t>Peanuts or other nuts</t>
  </si>
  <si>
    <t>Vitamin A (IU</t>
  </si>
  <si>
    <t>Magnesium (mg)</t>
  </si>
  <si>
    <t>Phosphorus (mg)</t>
  </si>
  <si>
    <t>Potassium (mg)</t>
  </si>
  <si>
    <t>Viamin B12 (mcg)</t>
  </si>
  <si>
    <t>Plain or flavored with less than or equal to 40 grams of total sugars per 1 cup yogurt</t>
  </si>
  <si>
    <t>"Whole wheat flour" and/or "bromated whole wheat flour" must 
be the only flours listed in the ingredient list</t>
  </si>
  <si>
    <t>If Company Type is "Other," please explain. Otherwise, enter "N/A."</t>
  </si>
  <si>
    <t>Package Type
(glass or plastic)</t>
  </si>
  <si>
    <t>Package Type
 (glass or plastic)</t>
  </si>
  <si>
    <t>Attach a copy of the product label for each food item.  The product label must include the product name, size, manufacturer, nutrition facts, and the UPC barcode.</t>
  </si>
  <si>
    <t>Step # 13</t>
  </si>
  <si>
    <t>Whole, reduced fat, low- fat, or nonfat</t>
  </si>
  <si>
    <t>Cultured Mik</t>
  </si>
  <si>
    <t>Evaporated, Dry: Calcium-fortified milk</t>
  </si>
  <si>
    <t>Lactose-reduced and lactose-free milk</t>
  </si>
  <si>
    <t>Acidified milk</t>
  </si>
  <si>
    <t>Shelf Stable</t>
  </si>
  <si>
    <t>Gallon, Half Gallon, and Quart sizes</t>
  </si>
  <si>
    <t xml:space="preserve">Homogenized </t>
  </si>
  <si>
    <t>Flavored milk</t>
  </si>
  <si>
    <t>Buttermilk</t>
  </si>
  <si>
    <t>2% milk</t>
  </si>
  <si>
    <t>Must conform to FDA standards of identity at 21 CFR Part 131.110, 21 CFR Part 131.111, 21 CFR Part 131.112, 21 CFR Part 131.127, 21 CFR Part 131.130 or 21 CFR Part 131.147.</t>
  </si>
  <si>
    <t>Must contain 400 International Units of Vitamin D per quart (100 IU per cup).</t>
  </si>
  <si>
    <t>Must be pasteurized.</t>
  </si>
  <si>
    <t>Must contain 2000 International Units of Vitamin A per quart (500 IU per cup) (reduced fat, low-fat or nonfat).</t>
  </si>
  <si>
    <t>Container Size (G, HG, Q)</t>
  </si>
  <si>
    <t>Product Submissions for the
Louisiana WIC-Approved Product List
Milk</t>
  </si>
  <si>
    <t>Product Submissions for the
Louisiana WIC-Approved Product List
Eggs</t>
  </si>
  <si>
    <t>Dozen - Large - White</t>
  </si>
  <si>
    <t>Other sizes</t>
  </si>
  <si>
    <t>Advertised as low cholesterol, lowfat, or specialty eggs</t>
  </si>
  <si>
    <t xml:space="preserve">Vitamin D (IU)
400 (100 IU per cup)     </t>
  </si>
  <si>
    <t xml:space="preserve">Vitamin A (IU)
2000 (500 IU per cup) for reduced fat, low-fat or nonfat </t>
  </si>
  <si>
    <t>Product Submissions for the
Louisiana WIC-Approved Product List
Cheese</t>
  </si>
  <si>
    <t>American</t>
  </si>
  <si>
    <t>Medium Cheddar</t>
  </si>
  <si>
    <t>Mild Cheddar</t>
  </si>
  <si>
    <t>Mozzarella (part skim)</t>
  </si>
  <si>
    <t>Swiss</t>
  </si>
  <si>
    <t>8oz or 16oz Block or Sliced (Not Individually Wrapped)</t>
  </si>
  <si>
    <t xml:space="preserve">Cheese products, spreads or foods, deli-purchased, </t>
  </si>
  <si>
    <t>individually wrapped, grated or shredded</t>
  </si>
  <si>
    <t>Must conform to FDA standard of identity at 21 CFR Part 133.</t>
  </si>
  <si>
    <t>Must be domestic cheese made from 100% pasteurized milk.</t>
  </si>
  <si>
    <t>Cheeses that are labeled low, free, reduced, less or light in sodium, fat or cholesterol are allowed.</t>
  </si>
  <si>
    <t>Package Size
8oz or 16oz</t>
  </si>
  <si>
    <t>Indicate Approved Flavor</t>
  </si>
  <si>
    <t>100% Pasteurized Milk (Yes / No)</t>
  </si>
  <si>
    <t>Imported Cheese</t>
  </si>
  <si>
    <t>Number of Eggs</t>
  </si>
  <si>
    <t>16 oz package</t>
  </si>
  <si>
    <t>Is Product Currently Available on LA Market?
If yes, please specify distibutor</t>
  </si>
  <si>
    <t>Product Submissions for the
Louisiana WIC-Approved Product List
Canned Fruits and Vegetables</t>
  </si>
  <si>
    <t>Any variety of canned fruits or vegetables except white potatoes</t>
  </si>
  <si>
    <t xml:space="preserve">Applesauce, juice-packed, or water-packed fruits </t>
  </si>
  <si>
    <t>Fruit or vegetable must be first listed ingredient</t>
  </si>
  <si>
    <t>Mixed vegetables containing noodles, nuts or sauce</t>
  </si>
  <si>
    <t>White potatoes</t>
  </si>
  <si>
    <t>Product Submissions for the
Louisiana WIC-Approved Product List
Frozen Fruits and Vegetables</t>
  </si>
  <si>
    <t>Orange yams and sweet potatoes</t>
  </si>
  <si>
    <t>Any variety of canned fruits (as defined by 21 CFR 101.95), except white potatoes, without added sugars, fats, oils, or sodium (salt)</t>
  </si>
  <si>
    <t>Any variety of canned vegetables (as defined by 21 CFR 101.95), except white potatoes, without added sugars, fats, or oils</t>
  </si>
  <si>
    <t>Low-sodium canned vegetables</t>
  </si>
  <si>
    <t>Canned fruit or applesauce with added sugars, fats, oils or sodium (salt)</t>
  </si>
  <si>
    <t>Canned vegetables with added sugars, fats, or oils</t>
  </si>
  <si>
    <t>Frozen vegetables with added sugars, fats, or oils</t>
  </si>
  <si>
    <t>Any variety of frozen fruits or vegetables except white potatoes</t>
  </si>
  <si>
    <t>Any variety of frozen fruits (as defined by 21 CFR 101.95), except white potatoes, without added sugars, fats, oils, or sodium (salt)</t>
  </si>
  <si>
    <t>Any variety of frozen vegetables (as defined by 21 CFR 101.95), except white potatoes, without added sugars, fats, or oils</t>
  </si>
  <si>
    <t>Frozen fruit or with added sugars, fats, oils or sodium (salt)</t>
  </si>
  <si>
    <t>Juice may be fresh, canned, or shelf-stable</t>
  </si>
  <si>
    <t>Juice containers must be a total of 64oz or 48oz</t>
  </si>
  <si>
    <t>Number of Containers in Package</t>
  </si>
  <si>
    <t>Is Product Currently Available on LA Market? If yes, please specify distibutor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</si>
</sst>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9" x14ac:knownFonts="1">
    <font>
      <sz val="11"/>
      <color theme="1"/>
      <name val="Calibri"/>
      <family val="2"/>
      <scheme val="minor"/>
    </font>
    <font>
      <sz val="10"/>
      <name val="Arial"/>
      <family val="2"/>
    </font>
    <font>
      <sz val="11"/>
      <name val="Arial"/>
      <family val="2"/>
    </font>
    <font>
      <b/>
      <sz val="10"/>
      <name val="Arial"/>
      <family val="2"/>
    </font>
    <font>
      <sz val="10"/>
      <color indexed="10"/>
      <name val="Arial"/>
      <family val="2"/>
    </font>
    <font>
      <b/>
      <i/>
      <sz val="10"/>
      <name val="Arial"/>
      <family val="2"/>
    </font>
    <font>
      <i/>
      <sz val="10"/>
      <name val="Arial"/>
      <family val="2"/>
    </font>
    <font>
      <sz val="10"/>
      <color theme="1"/>
      <name val="Arial"/>
      <family val="2"/>
    </font>
    <font>
      <b/>
      <sz val="11"/>
      <name val="Arial"/>
      <family val="2"/>
    </font>
    <font>
      <b/>
      <sz val="16"/>
      <color rgb="FF404E9E"/>
      <name val="Century Gothic"/>
      <family val="2"/>
    </font>
    <font>
      <b/>
      <sz val="8"/>
      <color rgb="FF404E9E"/>
      <name val="Century Gothic"/>
      <family val="2"/>
    </font>
    <font>
      <b/>
      <sz val="8"/>
      <name val="Century Gothic"/>
      <family val="2"/>
    </font>
    <font>
      <b/>
      <u/>
      <sz val="10"/>
      <name val="Arial"/>
      <family val="2"/>
    </font>
    <font>
      <sz val="8"/>
      <name val="Arial"/>
      <family val="2"/>
    </font>
    <font>
      <b/>
      <sz val="8"/>
      <color theme="0"/>
      <name val="Arial"/>
      <family val="2"/>
    </font>
    <font>
      <b/>
      <sz val="14"/>
      <color rgb="FF404E9E"/>
      <name val="Century Gothic"/>
      <family val="2"/>
    </font>
    <font>
      <sz val="9"/>
      <name val="Arial"/>
      <family val="2"/>
    </font>
    <font>
      <sz val="8"/>
      <name val="Arial"/>
    </font>
    <font>
      <b/>
      <sz val="8"/>
      <color theme="0"/>
      <name val="Arial"/>
    </font>
  </fonts>
  <fills count="4">
    <fill>
      <patternFill patternType="none"/>
    </fill>
    <fill>
      <patternFill patternType="gray125"/>
    </fill>
    <fill>
      <patternFill patternType="solid">
        <fgColor theme="0"/>
        <bgColor indexed="64"/>
      </patternFill>
    </fill>
    <fill>
      <patternFill patternType="solid">
        <fgColor rgb="FF404E9E"/>
        <bgColor indexed="64"/>
      </patternFill>
    </fill>
  </fills>
  <borders count="9">
    <border>
      <left/>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rgb="FF000000"/>
      </bottom>
      <diagonal/>
    </border>
  </borders>
  <cellStyleXfs count="2">
    <xf numFmtId="0" fontId="0" fillId="0" borderId="0"/>
    <xf numFmtId="0" fontId="1" fillId="0" borderId="0"/>
  </cellStyleXfs>
  <cellXfs count="127">
    <xf numFmtId="0" fontId="0" fillId="0" borderId="0" xfId="0"/>
    <xf numFmtId="0" fontId="2" fillId="0" borderId="0" xfId="1" applyFont="1" applyAlignment="1">
      <alignment horizontal="left" wrapText="1"/>
    </xf>
    <xf numFmtId="0" fontId="1" fillId="0" borderId="0" xfId="1" applyFont="1" applyBorder="1" applyAlignment="1">
      <alignment horizontal="left" wrapText="1"/>
    </xf>
    <xf numFmtId="0" fontId="1" fillId="0" borderId="0" xfId="1" applyBorder="1" applyAlignment="1">
      <alignment horizontal="left" wrapText="1"/>
    </xf>
    <xf numFmtId="0" fontId="1" fillId="0" borderId="0" xfId="1" applyFont="1" applyBorder="1" applyAlignment="1">
      <alignment horizontal="left" vertical="top" wrapText="1"/>
    </xf>
    <xf numFmtId="0" fontId="4" fillId="0" borderId="0" xfId="1" applyFont="1" applyBorder="1" applyAlignment="1">
      <alignment horizontal="left" wrapText="1"/>
    </xf>
    <xf numFmtId="0" fontId="1" fillId="0" borderId="0" xfId="1" applyFont="1" applyBorder="1" applyAlignment="1">
      <alignment horizontal="left" vertical="center" wrapText="1"/>
    </xf>
    <xf numFmtId="0" fontId="7" fillId="0" borderId="0" xfId="0" applyFont="1" applyBorder="1" applyAlignment="1">
      <alignment horizontal="left" vertical="center" wrapText="1"/>
    </xf>
    <xf numFmtId="0" fontId="7" fillId="0" borderId="0" xfId="1" applyFont="1" applyBorder="1" applyAlignment="1">
      <alignment horizontal="left" vertical="center" wrapText="1"/>
    </xf>
    <xf numFmtId="0" fontId="1"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2" fillId="0" borderId="0" xfId="1" applyFont="1" applyBorder="1" applyAlignment="1">
      <alignment horizontal="left" wrapText="1"/>
    </xf>
    <xf numFmtId="0" fontId="9" fillId="0" borderId="0" xfId="1" applyFont="1" applyBorder="1" applyAlignment="1">
      <alignment horizontal="center" vertical="center" wrapText="1"/>
    </xf>
    <xf numFmtId="0" fontId="3" fillId="0" borderId="0" xfId="1" applyFont="1" applyBorder="1" applyAlignment="1">
      <alignment horizontal="left" wrapText="1"/>
    </xf>
    <xf numFmtId="49" fontId="1" fillId="0" borderId="0" xfId="1" applyNumberFormat="1" applyBorder="1" applyAlignment="1">
      <alignment horizontal="left" vertical="center" wrapText="1"/>
    </xf>
    <xf numFmtId="0" fontId="1" fillId="0" borderId="0" xfId="1" applyBorder="1" applyAlignment="1">
      <alignment horizontal="left" vertical="center" wrapText="1"/>
    </xf>
    <xf numFmtId="0" fontId="5" fillId="0" borderId="0" xfId="1" applyFont="1" applyBorder="1" applyAlignment="1">
      <alignment horizontal="left" wrapText="1"/>
    </xf>
    <xf numFmtId="0" fontId="1" fillId="0" borderId="0" xfId="1" applyFont="1" applyBorder="1" applyAlignment="1">
      <alignment wrapText="1"/>
    </xf>
    <xf numFmtId="0" fontId="3" fillId="0" borderId="0" xfId="1" applyFont="1" applyBorder="1" applyAlignment="1">
      <alignment horizontal="left" vertical="top" wrapText="1"/>
    </xf>
    <xf numFmtId="0" fontId="1" fillId="0" borderId="0" xfId="1"/>
    <xf numFmtId="0" fontId="1" fillId="0" borderId="0" xfId="1" applyBorder="1" applyAlignment="1">
      <alignment horizontal="center" vertical="center" wrapText="1"/>
    </xf>
    <xf numFmtId="0" fontId="1" fillId="0" borderId="6" xfId="1" applyFont="1" applyBorder="1" applyAlignment="1">
      <alignment horizontal="center" wrapText="1"/>
    </xf>
    <xf numFmtId="0" fontId="1" fillId="0" borderId="7" xfId="1" applyFont="1" applyBorder="1" applyAlignment="1" applyProtection="1">
      <alignment horizontal="center" wrapText="1"/>
      <protection locked="0"/>
    </xf>
    <xf numFmtId="0" fontId="1" fillId="0" borderId="5"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protection locked="0"/>
    </xf>
    <xf numFmtId="0" fontId="1" fillId="0" borderId="6" xfId="1" applyFont="1" applyBorder="1" applyAlignment="1" applyProtection="1">
      <alignment horizontal="center" vertical="center" wrapText="1"/>
      <protection locked="0"/>
    </xf>
    <xf numFmtId="0" fontId="1" fillId="0" borderId="3" xfId="1" applyFont="1" applyBorder="1" applyAlignment="1" applyProtection="1">
      <alignment horizontal="center" vertical="center" wrapText="1"/>
      <protection locked="0"/>
    </xf>
    <xf numFmtId="164" fontId="7" fillId="0" borderId="3" xfId="1" applyNumberFormat="1" applyFont="1" applyBorder="1" applyAlignment="1" applyProtection="1">
      <alignment horizontal="center" vertical="center" wrapText="1"/>
      <protection locked="0"/>
    </xf>
    <xf numFmtId="14" fontId="1" fillId="0" borderId="3" xfId="1" applyNumberFormat="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8" fillId="2" borderId="0" xfId="1" applyFont="1" applyFill="1" applyBorder="1" applyAlignment="1"/>
    <xf numFmtId="0" fontId="2" fillId="2" borderId="0" xfId="1" applyFont="1" applyFill="1" applyBorder="1" applyAlignment="1">
      <alignment horizontal="left"/>
    </xf>
    <xf numFmtId="0" fontId="2" fillId="2" borderId="0" xfId="1" applyFont="1" applyFill="1" applyBorder="1" applyAlignment="1">
      <alignment horizontal="center"/>
    </xf>
    <xf numFmtId="0" fontId="2" fillId="2" borderId="0" xfId="1" applyFont="1" applyFill="1" applyBorder="1" applyAlignment="1">
      <alignment horizontal="center" wrapText="1"/>
    </xf>
    <xf numFmtId="0" fontId="2" fillId="0" borderId="0" xfId="1" applyFont="1" applyAlignment="1">
      <alignment horizontal="left"/>
    </xf>
    <xf numFmtId="0" fontId="8" fillId="2" borderId="0" xfId="1" applyFont="1" applyFill="1" applyBorder="1" applyAlignment="1">
      <alignment horizontal="left" wrapText="1"/>
    </xf>
    <xf numFmtId="0" fontId="2" fillId="2" borderId="0" xfId="1" applyFont="1" applyFill="1" applyBorder="1"/>
    <xf numFmtId="0" fontId="2" fillId="0" borderId="0" xfId="1" applyFont="1"/>
    <xf numFmtId="0" fontId="2" fillId="2" borderId="0" xfId="1" applyFont="1" applyFill="1" applyBorder="1" applyAlignment="1">
      <alignment horizontal="left" wrapText="1"/>
    </xf>
    <xf numFmtId="0" fontId="2" fillId="2" borderId="0" xfId="1" applyFont="1" applyFill="1" applyBorder="1" applyAlignment="1"/>
    <xf numFmtId="0" fontId="2" fillId="0" borderId="0" xfId="1" applyFont="1" applyAlignment="1"/>
    <xf numFmtId="0" fontId="2" fillId="0" borderId="0" xfId="1" applyFont="1" applyAlignment="1">
      <alignment horizontal="center"/>
    </xf>
    <xf numFmtId="0" fontId="1" fillId="0" borderId="0" xfId="1" applyAlignment="1">
      <alignment wrapText="1"/>
    </xf>
    <xf numFmtId="49" fontId="2" fillId="2" borderId="0" xfId="1" applyNumberFormat="1" applyFont="1" applyFill="1" applyBorder="1" applyAlignment="1">
      <alignment horizontal="center" vertical="top" wrapText="1"/>
    </xf>
    <xf numFmtId="0" fontId="1" fillId="0" borderId="0" xfId="1" applyFont="1"/>
    <xf numFmtId="0" fontId="1" fillId="2" borderId="0" xfId="1" applyFont="1" applyFill="1" applyBorder="1" applyAlignment="1">
      <alignment horizontal="left"/>
    </xf>
    <xf numFmtId="0" fontId="1" fillId="2" borderId="0" xfId="1" applyFont="1" applyFill="1" applyBorder="1" applyAlignment="1">
      <alignment horizontal="center"/>
    </xf>
    <xf numFmtId="0" fontId="1" fillId="2" borderId="0" xfId="1" applyFont="1" applyFill="1" applyBorder="1" applyAlignment="1">
      <alignment horizontal="center" wrapText="1"/>
    </xf>
    <xf numFmtId="0" fontId="1" fillId="2" borderId="0" xfId="1" applyFont="1" applyFill="1" applyBorder="1"/>
    <xf numFmtId="49" fontId="1" fillId="2" borderId="0" xfId="1" applyNumberFormat="1" applyFont="1" applyFill="1" applyBorder="1" applyAlignment="1"/>
    <xf numFmtId="49" fontId="1" fillId="2" borderId="0" xfId="1" applyNumberFormat="1" applyFont="1" applyFill="1" applyBorder="1" applyAlignment="1">
      <alignment horizontal="left"/>
    </xf>
    <xf numFmtId="49" fontId="1" fillId="2" borderId="0" xfId="1" applyNumberFormat="1" applyFont="1" applyFill="1" applyBorder="1" applyAlignment="1">
      <alignment wrapText="1"/>
    </xf>
    <xf numFmtId="0" fontId="1" fillId="2" borderId="0" xfId="1" applyFont="1" applyFill="1" applyBorder="1" applyAlignment="1">
      <alignment horizontal="left" wrapText="1"/>
    </xf>
    <xf numFmtId="0" fontId="1" fillId="0" borderId="0" xfId="1" applyFont="1" applyAlignment="1">
      <alignment horizontal="left"/>
    </xf>
    <xf numFmtId="0" fontId="1" fillId="2" borderId="0" xfId="1" applyFont="1" applyFill="1" applyBorder="1" applyAlignment="1"/>
    <xf numFmtId="49" fontId="1" fillId="2" borderId="0" xfId="1" applyNumberFormat="1" applyFont="1" applyFill="1" applyBorder="1" applyAlignment="1">
      <alignment horizontal="center" vertical="center"/>
    </xf>
    <xf numFmtId="49" fontId="1" fillId="2" borderId="0" xfId="1" applyNumberFormat="1" applyFont="1" applyFill="1" applyBorder="1" applyAlignment="1">
      <alignment horizontal="center" vertical="center" wrapText="1"/>
    </xf>
    <xf numFmtId="0" fontId="12" fillId="2" borderId="0" xfId="1" applyFont="1" applyFill="1" applyBorder="1" applyAlignment="1">
      <alignment horizontal="left"/>
    </xf>
    <xf numFmtId="0" fontId="12" fillId="2" borderId="0" xfId="1" applyFont="1" applyFill="1" applyBorder="1" applyAlignment="1">
      <alignment horizontal="center" wrapText="1"/>
    </xf>
    <xf numFmtId="0" fontId="1" fillId="2" borderId="0" xfId="1" applyFont="1" applyFill="1" applyBorder="1" applyAlignment="1">
      <alignment horizontal="center" vertical="center"/>
    </xf>
    <xf numFmtId="0" fontId="14" fillId="3" borderId="1"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3" fillId="0" borderId="0" xfId="1" applyFont="1" applyBorder="1" applyAlignment="1" applyProtection="1">
      <alignment horizontal="center" vertical="center" wrapText="1" readingOrder="1"/>
      <protection locked="0"/>
    </xf>
    <xf numFmtId="49" fontId="13" fillId="0" borderId="0" xfId="1" applyNumberFormat="1" applyFont="1" applyBorder="1" applyAlignment="1" applyProtection="1">
      <alignment horizontal="center" vertical="center" readingOrder="1"/>
      <protection locked="0"/>
    </xf>
    <xf numFmtId="0" fontId="13" fillId="0" borderId="0" xfId="1" applyFont="1" applyBorder="1" applyAlignment="1" applyProtection="1">
      <alignment horizontal="left" vertical="center" wrapText="1" readingOrder="1"/>
      <protection locked="0"/>
    </xf>
    <xf numFmtId="0" fontId="13" fillId="0" borderId="0" xfId="1" applyFont="1" applyBorder="1" applyAlignment="1" applyProtection="1">
      <alignment horizontal="left" vertical="center" readingOrder="1"/>
      <protection locked="0"/>
    </xf>
    <xf numFmtId="1" fontId="13" fillId="0" borderId="0" xfId="1" applyNumberFormat="1" applyFont="1" applyBorder="1" applyAlignment="1" applyProtection="1">
      <alignment horizontal="center" vertical="center" readingOrder="1"/>
      <protection hidden="1"/>
    </xf>
    <xf numFmtId="0" fontId="1" fillId="2" borderId="0" xfId="1" applyFont="1" applyFill="1" applyBorder="1" applyAlignment="1">
      <alignment vertical="center"/>
    </xf>
    <xf numFmtId="0" fontId="12" fillId="2" borderId="0" xfId="1" applyFont="1" applyFill="1" applyBorder="1" applyAlignment="1">
      <alignment wrapText="1"/>
    </xf>
    <xf numFmtId="0" fontId="13" fillId="0" borderId="0" xfId="1" applyFont="1" applyBorder="1" applyAlignment="1" applyProtection="1">
      <alignment horizontal="center" vertical="center" wrapText="1" readingOrder="1"/>
    </xf>
    <xf numFmtId="0" fontId="1" fillId="0" borderId="0" xfId="1" applyAlignment="1"/>
    <xf numFmtId="49" fontId="1" fillId="2" borderId="0" xfId="1" applyNumberFormat="1" applyFont="1" applyFill="1" applyBorder="1" applyAlignment="1">
      <alignment horizontal="left" vertical="center" wrapText="1"/>
    </xf>
    <xf numFmtId="49" fontId="1" fillId="2" borderId="0" xfId="1" applyNumberFormat="1" applyFont="1" applyFill="1" applyBorder="1" applyAlignment="1">
      <alignment horizontal="left" vertical="center"/>
    </xf>
    <xf numFmtId="0" fontId="14" fillId="3" borderId="4" xfId="1" applyFont="1" applyFill="1" applyBorder="1" applyAlignment="1">
      <alignment horizontal="center" vertical="center" textRotation="180" wrapText="1"/>
    </xf>
    <xf numFmtId="0" fontId="13" fillId="0" borderId="0" xfId="1" applyFont="1" applyFill="1" applyAlignment="1" applyProtection="1">
      <alignment horizontal="left" vertical="center" wrapText="1" readingOrder="1"/>
      <protection locked="0"/>
    </xf>
    <xf numFmtId="49" fontId="13" fillId="0" borderId="0" xfId="1" applyNumberFormat="1" applyFont="1" applyFill="1" applyAlignment="1" applyProtection="1">
      <alignment horizontal="center" vertical="center" readingOrder="1"/>
      <protection locked="0"/>
    </xf>
    <xf numFmtId="1" fontId="13" fillId="0" borderId="0" xfId="1" applyNumberFormat="1" applyFont="1" applyFill="1" applyAlignment="1" applyProtection="1">
      <alignment horizontal="center" vertical="center" readingOrder="1"/>
      <protection hidden="1"/>
    </xf>
    <xf numFmtId="0" fontId="13" fillId="0" borderId="0" xfId="1" applyFont="1" applyFill="1" applyAlignment="1" applyProtection="1">
      <alignment horizontal="left" vertical="center" readingOrder="1"/>
      <protection locked="0"/>
    </xf>
    <xf numFmtId="0" fontId="12" fillId="2" borderId="0" xfId="1" applyFont="1" applyFill="1" applyBorder="1" applyAlignment="1">
      <alignment horizontal="center" vertical="center" wrapText="1"/>
    </xf>
    <xf numFmtId="0" fontId="1" fillId="0" borderId="0" xfId="1" applyFont="1" applyBorder="1" applyAlignment="1">
      <alignment horizontal="left" vertical="center" wrapText="1"/>
    </xf>
    <xf numFmtId="0" fontId="12" fillId="2" borderId="0" xfId="1" applyFont="1" applyFill="1" applyBorder="1" applyAlignment="1">
      <alignment horizontal="center" wrapText="1"/>
    </xf>
    <xf numFmtId="0" fontId="1" fillId="2" borderId="0" xfId="1" applyFont="1" applyFill="1" applyBorder="1" applyAlignment="1">
      <alignment horizontal="center" vertical="center"/>
    </xf>
    <xf numFmtId="0" fontId="1" fillId="2" borderId="0" xfId="1" applyFont="1" applyFill="1" applyBorder="1" applyAlignment="1">
      <alignment horizontal="center"/>
    </xf>
    <xf numFmtId="0" fontId="1" fillId="2" borderId="0" xfId="1" applyFont="1" applyFill="1" applyBorder="1" applyAlignment="1">
      <alignment horizontal="center" wrapText="1"/>
    </xf>
    <xf numFmtId="0" fontId="2" fillId="2" borderId="0" xfId="1" applyFont="1" applyFill="1" applyBorder="1" applyAlignment="1">
      <alignment horizontal="center" wrapText="1"/>
    </xf>
    <xf numFmtId="0" fontId="12" fillId="2" borderId="0" xfId="1" applyFont="1" applyFill="1" applyBorder="1" applyAlignment="1">
      <alignment horizontal="center" wrapText="1"/>
    </xf>
    <xf numFmtId="0" fontId="1" fillId="2" borderId="0" xfId="1" applyFont="1" applyFill="1" applyBorder="1" applyAlignment="1">
      <alignment horizontal="center" vertical="center"/>
    </xf>
    <xf numFmtId="0" fontId="1" fillId="2" borderId="0" xfId="1" applyFont="1" applyFill="1" applyBorder="1" applyAlignment="1">
      <alignment horizontal="center" wrapText="1"/>
    </xf>
    <xf numFmtId="0" fontId="1" fillId="2" borderId="0" xfId="1" applyFont="1" applyFill="1" applyBorder="1" applyAlignment="1">
      <alignment horizontal="center"/>
    </xf>
    <xf numFmtId="0" fontId="2" fillId="2" borderId="0" xfId="1" applyFont="1" applyFill="1" applyBorder="1" applyAlignment="1">
      <alignment horizontal="center" wrapText="1"/>
    </xf>
    <xf numFmtId="0" fontId="1" fillId="2" borderId="0" xfId="1" applyFont="1" applyFill="1" applyBorder="1" applyAlignment="1">
      <alignment horizontal="center" vertical="center"/>
    </xf>
    <xf numFmtId="0" fontId="1" fillId="2" borderId="0" xfId="1" applyFont="1" applyFill="1" applyBorder="1" applyAlignment="1">
      <alignment horizontal="center" wrapText="1"/>
    </xf>
    <xf numFmtId="0" fontId="1" fillId="2" borderId="0" xfId="1" applyFont="1" applyFill="1" applyBorder="1" applyAlignment="1">
      <alignment horizontal="center"/>
    </xf>
    <xf numFmtId="0" fontId="2" fillId="2" borderId="0" xfId="1" applyFont="1" applyFill="1" applyBorder="1" applyAlignment="1">
      <alignment horizontal="center" wrapText="1"/>
    </xf>
    <xf numFmtId="0" fontId="17" fillId="0" borderId="0" xfId="1" applyFont="1" applyFill="1" applyAlignment="1" applyProtection="1">
      <alignment horizontal="center" vertical="center" wrapText="1" readingOrder="1"/>
      <protection locked="0"/>
    </xf>
    <xf numFmtId="0" fontId="18" fillId="3" borderId="8" xfId="1" applyFont="1" applyFill="1" applyBorder="1" applyAlignment="1">
      <alignment horizontal="center" vertical="center" wrapText="1"/>
    </xf>
    <xf numFmtId="0" fontId="1" fillId="0" borderId="0" xfId="1" applyFont="1" applyBorder="1" applyAlignment="1">
      <alignment horizontal="left" vertical="center" wrapText="1"/>
    </xf>
    <xf numFmtId="0" fontId="2" fillId="0" borderId="0" xfId="1" applyFont="1" applyBorder="1" applyAlignment="1">
      <alignment horizontal="left" vertical="center"/>
    </xf>
    <xf numFmtId="0" fontId="1" fillId="0" borderId="0" xfId="1" applyBorder="1" applyAlignment="1">
      <alignment vertical="center"/>
    </xf>
    <xf numFmtId="0" fontId="1" fillId="0" borderId="0" xfId="1" applyFont="1" applyBorder="1" applyAlignment="1">
      <alignment horizontal="left" wrapText="1"/>
    </xf>
    <xf numFmtId="0" fontId="9" fillId="0" borderId="0" xfId="1" applyFont="1" applyBorder="1" applyAlignment="1">
      <alignment horizontal="center" vertical="center" wrapText="1"/>
    </xf>
    <xf numFmtId="0" fontId="1" fillId="2" borderId="0" xfId="1" applyFont="1" applyFill="1" applyBorder="1" applyAlignment="1">
      <alignment horizontal="center" vertical="center"/>
    </xf>
    <xf numFmtId="0" fontId="1" fillId="2" borderId="0" xfId="1" applyFont="1" applyFill="1" applyBorder="1" applyAlignment="1">
      <alignment horizontal="center" vertical="center" wrapText="1"/>
    </xf>
    <xf numFmtId="0" fontId="15" fillId="0" borderId="0" xfId="1" applyFont="1" applyBorder="1" applyAlignment="1">
      <alignment horizontal="center" vertical="center" wrapText="1"/>
    </xf>
    <xf numFmtId="0" fontId="12" fillId="2" borderId="0" xfId="1" applyFont="1" applyFill="1" applyBorder="1" applyAlignment="1">
      <alignment horizontal="center" wrapText="1"/>
    </xf>
    <xf numFmtId="49" fontId="1" fillId="2" borderId="0" xfId="1" applyNumberFormat="1" applyFont="1" applyFill="1" applyBorder="1" applyAlignment="1">
      <alignment horizontal="center" vertical="center" wrapText="1"/>
    </xf>
    <xf numFmtId="0" fontId="1" fillId="2" borderId="0" xfId="1" applyFont="1" applyFill="1" applyBorder="1" applyAlignment="1">
      <alignment horizontal="center" wrapText="1"/>
    </xf>
    <xf numFmtId="49" fontId="1" fillId="2" borderId="0" xfId="1" applyNumberFormat="1" applyFont="1" applyFill="1" applyBorder="1" applyAlignment="1">
      <alignment horizontal="left" vertical="center" wrapText="1"/>
    </xf>
    <xf numFmtId="0" fontId="1" fillId="2" borderId="0" xfId="1" applyFont="1" applyFill="1" applyBorder="1" applyAlignment="1">
      <alignment horizontal="center"/>
    </xf>
    <xf numFmtId="49" fontId="1" fillId="2" borderId="0" xfId="1" applyNumberFormat="1" applyFont="1" applyFill="1" applyBorder="1" applyAlignment="1">
      <alignment horizontal="center" vertical="center"/>
    </xf>
    <xf numFmtId="0" fontId="1" fillId="2" borderId="0" xfId="1" applyFont="1" applyFill="1" applyAlignment="1">
      <alignment horizontal="center"/>
    </xf>
    <xf numFmtId="0" fontId="12" fillId="2" borderId="0" xfId="1" applyFont="1" applyFill="1" applyAlignment="1">
      <alignment horizontal="center"/>
    </xf>
    <xf numFmtId="49" fontId="3" fillId="2" borderId="0" xfId="1" applyNumberFormat="1" applyFont="1" applyFill="1" applyBorder="1" applyAlignment="1">
      <alignment horizontal="center" vertical="center" wrapText="1"/>
    </xf>
    <xf numFmtId="49" fontId="12" fillId="2" borderId="0" xfId="1" applyNumberFormat="1" applyFont="1" applyFill="1" applyBorder="1" applyAlignment="1">
      <alignment horizontal="center" vertical="center" wrapText="1"/>
    </xf>
    <xf numFmtId="49" fontId="1" fillId="2" borderId="0" xfId="1" applyNumberFormat="1" applyFont="1" applyFill="1" applyBorder="1" applyAlignment="1">
      <alignment horizontal="center" wrapText="1"/>
    </xf>
    <xf numFmtId="49" fontId="1" fillId="2" borderId="0" xfId="1" applyNumberFormat="1" applyFont="1" applyFill="1" applyBorder="1" applyAlignment="1">
      <alignment horizontal="center"/>
    </xf>
    <xf numFmtId="0" fontId="12" fillId="2" borderId="0" xfId="1" applyFont="1" applyFill="1" applyBorder="1" applyAlignment="1">
      <alignment horizontal="center" vertical="center" wrapText="1"/>
    </xf>
    <xf numFmtId="49" fontId="1" fillId="2" borderId="0" xfId="1" applyNumberFormat="1" applyFont="1" applyFill="1" applyBorder="1" applyAlignment="1">
      <alignment horizontal="center" vertical="top" wrapText="1"/>
    </xf>
    <xf numFmtId="49" fontId="1" fillId="2" borderId="0" xfId="1" applyNumberFormat="1" applyFont="1" applyFill="1" applyBorder="1" applyAlignment="1">
      <alignment horizontal="center" vertical="top"/>
    </xf>
    <xf numFmtId="49" fontId="3" fillId="2" borderId="0" xfId="1" applyNumberFormat="1" applyFont="1" applyFill="1" applyBorder="1" applyAlignment="1">
      <alignment horizontal="center" vertical="center"/>
    </xf>
    <xf numFmtId="0" fontId="1" fillId="0" borderId="0" xfId="1" applyAlignment="1">
      <alignment horizontal="center"/>
    </xf>
    <xf numFmtId="0" fontId="16" fillId="2" borderId="0" xfId="1" applyFont="1" applyFill="1" applyBorder="1" applyAlignment="1">
      <alignment horizontal="center"/>
    </xf>
    <xf numFmtId="0" fontId="16" fillId="0" borderId="0" xfId="1" applyFont="1" applyAlignment="1">
      <alignment horizontal="center"/>
    </xf>
    <xf numFmtId="0" fontId="2" fillId="2" borderId="0" xfId="1" applyFont="1" applyFill="1" applyBorder="1" applyAlignment="1">
      <alignment horizontal="center" wrapText="1"/>
    </xf>
    <xf numFmtId="0" fontId="1" fillId="2" borderId="0" xfId="1" applyFont="1" applyFill="1" applyAlignment="1">
      <alignment horizontal="center" vertical="center" wrapText="1"/>
    </xf>
    <xf numFmtId="0" fontId="1" fillId="2" borderId="0" xfId="1" applyFont="1" applyFill="1" applyAlignment="1">
      <alignment horizontal="center" wrapText="1"/>
    </xf>
  </cellXfs>
  <cellStyles count="2">
    <cellStyle name="Normal" xfId="0" builtinId="0"/>
    <cellStyle name="Normal 2" xfId="1"/>
  </cellStyles>
  <dxfs count="361">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indexed="64"/>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1"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1"/>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1"/>
      <protection locked="1" hidden="1"/>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1"/>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1"/>
      <protection locked="0" hidden="0"/>
    </dxf>
    <dxf>
      <border outline="0">
        <bottom style="thin">
          <color rgb="FF000000"/>
        </bottom>
      </border>
    </dxf>
    <dxf>
      <font>
        <b/>
        <i val="0"/>
        <strike val="0"/>
        <condense val="0"/>
        <extend val="0"/>
        <outline val="0"/>
        <shadow val="0"/>
        <u val="none"/>
        <vertAlign val="baseline"/>
        <sz val="8"/>
        <color theme="0"/>
        <name val="Arial"/>
        <scheme val="none"/>
      </font>
      <fill>
        <patternFill patternType="solid">
          <fgColor indexed="64"/>
          <bgColor rgb="FF404E9E"/>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04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82551</xdr:rowOff>
    </xdr:from>
    <xdr:to>
      <xdr:col>1</xdr:col>
      <xdr:colOff>3176</xdr:colOff>
      <xdr:row>0</xdr:row>
      <xdr:rowOff>735963</xdr:rowOff>
    </xdr:to>
    <xdr:pic>
      <xdr:nvPicPr>
        <xdr:cNvPr id="3" name="Picture 2"/>
        <xdr:cNvPicPr>
          <a:picLocks noChangeAspect="1"/>
        </xdr:cNvPicPr>
      </xdr:nvPicPr>
      <xdr:blipFill>
        <a:blip xmlns:r="http://schemas.openxmlformats.org/officeDocument/2006/relationships" r:embed="rId1"/>
        <a:stretch>
          <a:fillRect/>
        </a:stretch>
      </xdr:blipFill>
      <xdr:spPr>
        <a:xfrm>
          <a:off x="127001" y="82551"/>
          <a:ext cx="1047750" cy="653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139701</xdr:rowOff>
    </xdr:from>
    <xdr:to>
      <xdr:col>0</xdr:col>
      <xdr:colOff>1676399</xdr:colOff>
      <xdr:row>0</xdr:row>
      <xdr:rowOff>1058437</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200" y="139701"/>
          <a:ext cx="1473199" cy="918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91136" cy="86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27636" cy="8635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1</xdr:col>
      <xdr:colOff>102087</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91136" cy="8635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50801</xdr:colOff>
      <xdr:row>0</xdr:row>
      <xdr:rowOff>222251</xdr:rowOff>
    </xdr:from>
    <xdr:to>
      <xdr:col>0</xdr:col>
      <xdr:colOff>1426062</xdr:colOff>
      <xdr:row>0</xdr:row>
      <xdr:rowOff>1085850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801" y="222251"/>
          <a:ext cx="1384786" cy="863599"/>
        </a:xfrm>
        <a:prstGeom prst="rect">
          <a:avLst/>
        </a:prstGeom>
      </xdr:spPr>
    </xdr:pic>
    <xdr:clientData/>
  </xdr:twoCellAnchor>
</xdr:wsDr>
</file>

<file path=xl/tables/table1.xml><?xml version="1.0" encoding="utf-8"?>
<table xmlns="http://schemas.openxmlformats.org/spreadsheetml/2006/main" id="6" name="WheatBread91415207" displayName="WheatBread91415207" ref="A26:K45" totalsRowShown="0" headerRowDxfId="360" dataDxfId="358" headerRowBorderDxfId="359" tableBorderDxfId="357" totalsRowBorderDxfId="356" headerRowCellStyle="Normal 2" dataCellStyle="Normal 2">
  <autoFilter ref="A26:K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UPC" dataDxfId="355" dataCellStyle="Normal 2"/>
    <tableColumn id="3" name="UPC Check" dataDxfId="354" dataCellStyle="Normal 2">
      <calculatedColumnFormula>IFERROR(CODE(RIGHT(WheatBread91415207[[#This Row],[UPC]],1)) - 48,"")</calculatedColumnFormula>
    </tableColumn>
    <tableColumn id="2" name="Calc Check" dataDxfId="353" dataCellStyle="Normal 2">
      <calculatedColumnFormula>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calculatedColumnFormula>
    </tableColumn>
    <tableColumn id="16" name="Valid UPC" dataDxfId="352" dataCellStyle="Normal 2">
      <calculatedColumnFormula>IF(WheatBread91415207[[#This Row],[Calc Check]]="","",IF(WheatBread91415207[[#This Row],[Calc Check]]=10,IF(WheatBread91415207[[#This Row],[UPC Check]]=0,"YES","NO"),IF(WheatBread91415207[[#This Row],[Calc Check]]=WheatBread91415207[[#This Row],[UPC Check]],"YES","NO")))</calculatedColumnFormula>
    </tableColumn>
    <tableColumn id="4" name="Company Submitting Product" dataDxfId="351" dataCellStyle="Normal 2"/>
    <tableColumn id="5" name="Brand Name " dataDxfId="350" dataCellStyle="Normal 2"/>
    <tableColumn id="6" name="Exact Product Name on Label" dataDxfId="349" dataCellStyle="Normal 2"/>
    <tableColumn id="22" name="Container Size (G, HG, Q)" dataDxfId="348" dataCellStyle="Normal 2"/>
    <tableColumn id="9" name="Vitamin D (IU)_x000a_400 (100 IU per cup)     " dataDxfId="347" dataCellStyle="Normal 2"/>
    <tableColumn id="21" name="Vitamin A (IU)_x000a_2000 (500 IU per cup) for reduced fat, low-fat or nonfat " dataDxfId="346" dataCellStyle="Normal 2"/>
    <tableColumn id="15" name="Is Product Currently Available on LA Market? _x000a_If yes, please specify distibutor" dataDxfId="345" dataCellStyle="Normal 2"/>
  </tableColumns>
  <tableStyleInfo name="TableStyleLight16" showFirstColumn="0" showLastColumn="0" showRowStripes="1" showColumnStripes="0"/>
</table>
</file>

<file path=xl/tables/table2.xml><?xml version="1.0" encoding="utf-8"?>
<table xmlns="http://schemas.openxmlformats.org/spreadsheetml/2006/main" id="15" name="WheatBread91416" displayName="WheatBread91416" ref="A23:Q42" totalsRowShown="0" headerRowDxfId="344" dataDxfId="342" headerRowBorderDxfId="343" tableBorderDxfId="341" totalsRowBorderDxfId="340" headerRowCellStyle="Normal 2" dataCellStyle="Normal 2">
  <autoFilter ref="A23:Q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UPC" dataDxfId="339" dataCellStyle="Normal 2"/>
    <tableColumn id="3" name="UPC Check" dataDxfId="338" dataCellStyle="Normal 2">
      <calculatedColumnFormula>IFERROR(CODE(RIGHT(WheatBread91416[[#This Row],[UPC]],1)) - 48,"")</calculatedColumnFormula>
    </tableColumn>
    <tableColumn id="2" name="Calc Check" dataDxfId="337" dataCellStyle="Normal 2">
      <calculatedColumnFormula>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calculatedColumnFormula>
    </tableColumn>
    <tableColumn id="16" name="Valid UPC" dataDxfId="336" dataCellStyle="Normal 2">
      <calculatedColumnFormula>IF(WheatBread91416[[#This Row],[Calc Check]]="","",IF(WheatBread91416[[#This Row],[Calc Check]]=10,IF(WheatBread91416[[#This Row],[UPC Check]]=0,"YES","NO"),IF(WheatBread91416[[#This Row],[Calc Check]]=WheatBread91416[[#This Row],[UPC Check]],"YES","NO")))</calculatedColumnFormula>
    </tableColumn>
    <tableColumn id="4" name="Company Submitting Product" dataDxfId="335" dataCellStyle="Normal 2"/>
    <tableColumn id="5" name="Brand Name " dataDxfId="334" dataCellStyle="Normal 2"/>
    <tableColumn id="6" name="Exact Product Name on Label" dataDxfId="333" dataCellStyle="Normal 2"/>
    <tableColumn id="22" name="Package Size (oz)" dataDxfId="332" dataCellStyle="Normal 2"/>
    <tableColumn id="7" name="Calcium (mg)" dataDxfId="331" dataCellStyle="Normal 2"/>
    <tableColumn id="27" name="Protein (g)" dataDxfId="330" dataCellStyle="Normal 2"/>
    <tableColumn id="28" name="Vitamin A (IU" dataDxfId="329" dataCellStyle="Normal 2"/>
    <tableColumn id="9" name="Vitamin D (IU)" dataDxfId="328" dataCellStyle="Normal 2"/>
    <tableColumn id="21" name="Magnesium (mg)" dataDxfId="327" dataCellStyle="Normal 2"/>
    <tableColumn id="26" name="Phosphorus (mg)" dataDxfId="326" dataCellStyle="Normal 2"/>
    <tableColumn id="25" name="Potassium (mg)" dataDxfId="325" dataCellStyle="Normal 2"/>
    <tableColumn id="20" name="Viamin B12 (mcg)" dataDxfId="324" dataCellStyle="Normal 2"/>
    <tableColumn id="15" name="Is Product Currently Available on LA Market? _x000a_If yes, please specify distibutor" dataDxfId="323" dataCellStyle="Normal 2"/>
  </tableColumns>
  <tableStyleInfo name="TableStyleLight16" showFirstColumn="0" showLastColumn="0" showRowStripes="1" showColumnStripes="0"/>
</table>
</file>

<file path=xl/tables/table3.xml><?xml version="1.0" encoding="utf-8"?>
<table xmlns="http://schemas.openxmlformats.org/spreadsheetml/2006/main" id="22" name="WheatBread351012172223" displayName="WheatBread351012172223" ref="A22:K41" totalsRowShown="0" headerRowDxfId="322" dataDxfId="320" headerRowBorderDxfId="321" tableBorderDxfId="319" totalsRowBorderDxfId="318" headerRowCellStyle="Normal 2" dataCellStyle="Normal 2">
  <autoFilter ref="A22:K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UPC" dataDxfId="317" dataCellStyle="Normal 2"/>
    <tableColumn id="3" name="UPC Check" dataDxfId="316" dataCellStyle="Normal 2">
      <calculatedColumnFormula>IFERROR(CODE(RIGHT(WheatBread351012172223[[#This Row],[UPC]],1)) - 48,"")</calculatedColumnFormula>
    </tableColumn>
    <tableColumn id="2" name="Calc Check" dataDxfId="315" dataCellStyle="Normal 2">
      <calculatedColumnFormula>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calculatedColumnFormula>
    </tableColumn>
    <tableColumn id="16" name="Valid UPC" dataDxfId="314" dataCellStyle="Normal 2">
      <calculatedColumnFormula>IF(WheatBread351012172223[[#This Row],[Calc Check]]="","",IF(WheatBread351012172223[[#This Row],[Calc Check]]=10,IF(WheatBread351012172223[[#This Row],[UPC Check]]=0,"YES","NO"),IF(WheatBread351012172223[[#This Row],[Calc Check]]=WheatBread351012172223[[#This Row],[UPC Check]],"YES","NO")))</calculatedColumnFormula>
    </tableColumn>
    <tableColumn id="4" name="Company Submitting Product" dataDxfId="313" dataCellStyle="Normal 2"/>
    <tableColumn id="5" name="Brand Name " dataDxfId="312" dataCellStyle="Normal 2"/>
    <tableColumn id="6" name="Exact Product Name on Label" dataDxfId="311" dataCellStyle="Normal 2"/>
    <tableColumn id="7" name="Package Size_x000a_8oz or 16oz" dataDxfId="310" dataCellStyle="Normal 2"/>
    <tableColumn id="9" name="100% Pasteurized Milk (Yes / No)" dataDxfId="309" dataCellStyle="Normal 2"/>
    <tableColumn id="8" name="Indicate Approved Flavor" dataDxfId="308" dataCellStyle="Normal 2"/>
    <tableColumn id="15" name="Is Product Currently Available on LA Market?  If yes, please specify distibutor" dataDxfId="307" dataCellStyle="Normal 2"/>
  </tableColumns>
  <tableStyleInfo name="TableStyleLight16" showFirstColumn="0" showLastColumn="0" showRowStripes="1" showColumnStripes="0"/>
</table>
</file>

<file path=xl/tables/table4.xml><?xml version="1.0" encoding="utf-8"?>
<table xmlns="http://schemas.openxmlformats.org/spreadsheetml/2006/main" id="19" name="WheatBread9141520" displayName="WheatBread9141520" ref="A19:L38" totalsRowShown="0" headerRowDxfId="306" dataDxfId="304" headerRowBorderDxfId="305" tableBorderDxfId="303" totalsRowBorderDxfId="302" headerRowCellStyle="Normal 2" dataCellStyle="Normal 2">
  <autoFilter ref="A19:L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UPC" dataDxfId="301" dataCellStyle="Normal 2"/>
    <tableColumn id="3" name="UPC Check" dataDxfId="300" dataCellStyle="Normal 2">
      <calculatedColumnFormula>IFERROR(CODE(RIGHT(WheatBread9141520[[#This Row],[UPC]],1)) - 48,"")</calculatedColumnFormula>
    </tableColumn>
    <tableColumn id="2" name="Calc Check" dataDxfId="299" dataCellStyle="Normal 2">
      <calculatedColumnFormula>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calculatedColumnFormula>
    </tableColumn>
    <tableColumn id="16" name="Valid UPC" dataDxfId="298" dataCellStyle="Normal 2">
      <calculatedColumnFormula>IF(WheatBread9141520[[#This Row],[Calc Check]]="","",IF(WheatBread9141520[[#This Row],[Calc Check]]=10,IF(WheatBread9141520[[#This Row],[UPC Check]]=0,"YES","NO"),IF(WheatBread9141520[[#This Row],[Calc Check]]=WheatBread9141520[[#This Row],[UPC Check]],"YES","NO")))</calculatedColumnFormula>
    </tableColumn>
    <tableColumn id="4" name="Company Submitting Product" dataDxfId="297" dataCellStyle="Normal 2"/>
    <tableColumn id="5" name="Brand Name " dataDxfId="296" dataCellStyle="Normal 2"/>
    <tableColumn id="6" name="Exact Product Name on Label" dataDxfId="295" dataCellStyle="Normal 2"/>
    <tableColumn id="22" name="Package Size (oz)" dataDxfId="294" dataCellStyle="Normal 2"/>
    <tableColumn id="7" name="Sugar (g)_x000a_per cup (8 fl oz)" dataDxfId="293" dataCellStyle="Normal 2"/>
    <tableColumn id="9" name="Vitamin D (IU)_x000a_per 32oz (if fortified)" dataDxfId="292" dataCellStyle="Normal 2"/>
    <tableColumn id="21" name="Vitamin A (IU)_x000a_per 32oz (if fortified)" dataDxfId="291" dataCellStyle="Normal 2"/>
    <tableColumn id="15" name="Is Product Currently Available on LA Market? _x000a_If yes, please specify distibutor" dataDxfId="290" dataCellStyle="Normal 2"/>
  </tableColumns>
  <tableStyleInfo name="TableStyleLight16" showFirstColumn="0" showLastColumn="0" showRowStripes="1" showColumnStripes="0"/>
</table>
</file>

<file path=xl/tables/table5.xml><?xml version="1.0" encoding="utf-8"?>
<table xmlns="http://schemas.openxmlformats.org/spreadsheetml/2006/main" id="21" name="WheatBread3510121722" displayName="WheatBread3510121722" ref="A17:I36" totalsRowShown="0" headerRowDxfId="289" dataDxfId="287" headerRowBorderDxfId="288" tableBorderDxfId="286" totalsRowBorderDxfId="285" headerRowCellStyle="Normal 2" dataCellStyle="Normal 2">
  <autoFilter ref="A17:I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PC" dataDxfId="284" dataCellStyle="Normal 2"/>
    <tableColumn id="3" name="UPC Check" dataDxfId="283" dataCellStyle="Normal 2">
      <calculatedColumnFormula>IFERROR(CODE(RIGHT(WheatBread3510121722[[#This Row],[UPC]],1)) - 48,"")</calculatedColumnFormula>
    </tableColumn>
    <tableColumn id="2" name="Calc Check" dataDxfId="282" dataCellStyle="Normal 2">
      <calculatedColumnFormula>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calculatedColumnFormula>
    </tableColumn>
    <tableColumn id="16" name="Valid UPC" dataDxfId="281" dataCellStyle="Normal 2">
      <calculatedColumnFormula>IF(WheatBread3510121722[[#This Row],[Calc Check]]="","",IF(WheatBread3510121722[[#This Row],[Calc Check]]=10,IF(WheatBread3510121722[[#This Row],[UPC Check]]=0,"YES","NO"),IF(WheatBread3510121722[[#This Row],[Calc Check]]=WheatBread3510121722[[#This Row],[UPC Check]],"YES","NO")))</calculatedColumnFormula>
    </tableColumn>
    <tableColumn id="4" name="Company Submitting Product" dataDxfId="280" dataCellStyle="Normal 2"/>
    <tableColumn id="5" name="Brand Name " dataDxfId="279" dataCellStyle="Normal 2"/>
    <tableColumn id="6" name="Exact Product Name on Label" dataDxfId="278" dataCellStyle="Normal 2"/>
    <tableColumn id="7" name="Number of Eggs" dataDxfId="277" dataCellStyle="Normal 2"/>
    <tableColumn id="15" name="Is Product Currently Available on LA Market?  If yes, please specify distibutor" dataDxfId="276" dataCellStyle="Normal 2"/>
  </tableColumns>
  <tableStyleInfo name="TableStyleLight16" showFirstColumn="0" showLastColumn="0" showRowStripes="1" showColumnStripes="0"/>
</table>
</file>

<file path=xl/tables/table6.xml><?xml version="1.0" encoding="utf-8"?>
<table xmlns="http://schemas.openxmlformats.org/spreadsheetml/2006/main" id="1" name="WheatBread" displayName="WheatBread" ref="A24:P43" totalsRowShown="0" headerRowDxfId="275" dataDxfId="273" headerRowBorderDxfId="274" tableBorderDxfId="272" totalsRowBorderDxfId="271" headerRowCellStyle="Normal 2" dataCellStyle="Normal 2">
  <autoFilter ref="A24:P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UPC" dataDxfId="270" dataCellStyle="Normal 2"/>
    <tableColumn id="3" name="UPC Check" dataDxfId="269" dataCellStyle="Normal 2">
      <calculatedColumnFormula>IFERROR(CODE(RIGHT(WheatBread[[#This Row],[UPC]],1)) - 48,"")</calculatedColumnFormula>
    </tableColumn>
    <tableColumn id="2" name="Calc Check" dataDxfId="268" dataCellStyle="Normal 2">
      <calculatedColumnFormula>IFERROR(CODE(10 - MOD(3*SUM(MID(WheatBread[UPC],2,1),MID(WheatBread[UPC],4,1),MID(WheatBread[UPC],6,1),MID(WheatBread[UPC],8,1),MID(WheatBread[UPC],10,1),MID(WheatBread[UPC],12,1))+SUM(MID(WheatBread[UPC],1,1),MID(WheatBread[UPC],3,1),MID(WheatBread[UPC],5,1),MID(WheatBread[UPC],7,1),MID(WheatBread[UPC],9,1),MID(WheatBread[UPC],11,1)),10))-48,"")</calculatedColumnFormula>
    </tableColumn>
    <tableColumn id="16" name="Valid UPC" dataDxfId="267" dataCellStyle="Normal 2">
      <calculatedColumnFormula>IF(WheatBread[[#This Row],[Calc Check]]="","",IF(WheatBread[[#This Row],[Calc Check]]=10,IF(WheatBread[[#This Row],[UPC Check]]=0,"YES","NO"),IF(WheatBread[[#This Row],[Calc Check]]=WheatBread[[#This Row],[UPC Check]],"YES","NO")))</calculatedColumnFormula>
    </tableColumn>
    <tableColumn id="4" name="Company Submitting Product" dataDxfId="266" dataCellStyle="Normal 2"/>
    <tableColumn id="5" name="Brand Name " dataDxfId="265" dataCellStyle="Normal 2"/>
    <tableColumn id="6" name="Exact Product Name on Label" dataDxfId="264" dataCellStyle="Normal 2"/>
    <tableColumn id="7" name="Package Size (oz) " dataDxfId="263" dataCellStyle="Normal 2"/>
    <tableColumn id="8" name="Serving Size (g)" dataDxfId="262" dataCellStyle="Normal 2"/>
    <tableColumn id="9" name="First Ingredient" dataDxfId="261" dataCellStyle="Normal 2"/>
    <tableColumn id="10" name="Total Fat (g)" dataDxfId="260" dataCellStyle="Normal 2"/>
    <tableColumn id="11" name="Saturated Fat (g)" dataDxfId="259" dataCellStyle="Normal 2"/>
    <tableColumn id="12" name="Trans Fat (g)" dataDxfId="258" dataCellStyle="Normal 2"/>
    <tableColumn id="13" name="Cholesterol (mg)" dataDxfId="257" dataCellStyle="Normal 2"/>
    <tableColumn id="14" name="Dietary Fiber (g)" dataDxfId="256" dataCellStyle="Normal 2"/>
    <tableColumn id="15" name="Is Product Currently Available on LA Market? _x000a_If yes, please specify distibutor" dataDxfId="255" dataCellStyle="Normal 2"/>
  </tableColumns>
  <tableStyleInfo name="TableStyleLight16" showFirstColumn="0" showLastColumn="0" showRowStripes="1" showColumnStripes="0"/>
</table>
</file>

<file path=xl/tables/table7.xml><?xml version="1.0" encoding="utf-8"?>
<table xmlns="http://schemas.openxmlformats.org/spreadsheetml/2006/main" id="7" name="WheatBread68" displayName="WheatBread68" ref="A17:J36" totalsRowShown="0" headerRowDxfId="254" dataDxfId="252" headerRowBorderDxfId="253" tableBorderDxfId="251" totalsRowBorderDxfId="250" headerRowCellStyle="Normal 2" dataCellStyle="Normal 2">
  <autoFilter ref="A17:J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249" dataCellStyle="Normal 2"/>
    <tableColumn id="3" name="UPC Check" dataDxfId="248" dataCellStyle="Normal 2">
      <calculatedColumnFormula>IFERROR(CODE(RIGHT(WheatBread68[[#This Row],[UPC]],1)) - 48,"")</calculatedColumnFormula>
    </tableColumn>
    <tableColumn id="2" name="Calc Check" dataDxfId="247" dataCellStyle="Normal 2">
      <calculatedColumnFormula>IFERROR(CODE(10 - MOD(3*SUM(MID(WheatBread68[UPC],2,1),MID(WheatBread68[UPC],4,1),MID(WheatBread68[UPC],6,1),MID(WheatBread68[UPC],8,1),MID(WheatBread68[UPC],10,1),MID(WheatBread68[UPC],12,1))+SUM(MID(WheatBread68[UPC],1,1),MID(WheatBread68[UPC],3,1),MID(WheatBread68[UPC],5,1),MID(WheatBread68[UPC],7,1),MID(WheatBread68[UPC],9,1),MID(WheatBread68[UPC],11,1)),10))-48,"")</calculatedColumnFormula>
    </tableColumn>
    <tableColumn id="16" name="Valid UPC" dataDxfId="246" dataCellStyle="Normal 2">
      <calculatedColumnFormula>IF(WheatBread68[[#This Row],[Calc Check]]="","",IF(WheatBread68[[#This Row],[Calc Check]]=10,IF(WheatBread68[[#This Row],[UPC Check]]=0,"YES","NO"),IF(WheatBread68[[#This Row],[Calc Check]]=WheatBread68[[#This Row],[UPC Check]],"YES","NO")))</calculatedColumnFormula>
    </tableColumn>
    <tableColumn id="4" name="Company Submitting Product" dataDxfId="245" dataCellStyle="Normal 2"/>
    <tableColumn id="5" name="Brand Name " dataDxfId="244" dataCellStyle="Normal 2"/>
    <tableColumn id="6" name="Exact Product Name on Label" dataDxfId="243" dataCellStyle="Normal 2"/>
    <tableColumn id="7" name="Package Size (oz) " dataDxfId="242" dataCellStyle="Normal 2"/>
    <tableColumn id="9" name="First Ingredient" dataDxfId="241" dataCellStyle="Normal 2"/>
    <tableColumn id="15" name="Is Product Currently Available on LA Market?  _x000a_If yes, please specify distibutor" dataDxfId="240" dataCellStyle="Normal 2"/>
  </tableColumns>
  <tableStyleInfo name="TableStyleLight16" showFirstColumn="0" showLastColumn="0" showRowStripes="1" showColumnStripes="0"/>
</table>
</file>

<file path=xl/tables/table8.xml><?xml version="1.0" encoding="utf-8"?>
<table xmlns="http://schemas.openxmlformats.org/spreadsheetml/2006/main" id="2" name="WheatBread3" displayName="WheatBread3" ref="A16:J35" totalsRowShown="0" headerRowDxfId="239" dataDxfId="237" headerRowBorderDxfId="238" tableBorderDxfId="236" totalsRowBorderDxfId="235" headerRowCellStyle="Normal 2" dataCellStyle="Normal 2">
  <autoFilter ref="A16: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234" dataCellStyle="Normal 2"/>
    <tableColumn id="3" name="UPC Check" dataDxfId="233" dataCellStyle="Normal 2">
      <calculatedColumnFormula>IFERROR(CODE(RIGHT(WheatBread3[[#This Row],[UPC]],1)) - 48,"")</calculatedColumnFormula>
    </tableColumn>
    <tableColumn id="2" name="Calc Check" dataDxfId="232" dataCellStyle="Normal 2">
      <calculatedColumnFormula>IFERROR(CODE(10 - MOD(3*SUM(MID(WheatBread3[UPC],2,1),MID(WheatBread3[UPC],4,1),MID(WheatBread3[UPC],6,1),MID(WheatBread3[UPC],8,1),MID(WheatBread3[UPC],10,1),MID(WheatBread3[UPC],12,1))+SUM(MID(WheatBread3[UPC],1,1),MID(WheatBread3[UPC],3,1),MID(WheatBread3[UPC],5,1),MID(WheatBread3[UPC],7,1),MID(WheatBread3[UPC],9,1),MID(WheatBread3[UPC],11,1)),10))-48,"")</calculatedColumnFormula>
    </tableColumn>
    <tableColumn id="16" name="Valid UPC" dataDxfId="231" dataCellStyle="Normal 2">
      <calculatedColumnFormula>IF(WheatBread3[[#This Row],[Calc Check]]="","",IF(WheatBread3[[#This Row],[Calc Check]]=10,IF(WheatBread3[[#This Row],[UPC Check]]=0,"YES","NO"),IF(WheatBread3[[#This Row],[Calc Check]]=WheatBread3[[#This Row],[UPC Check]],"YES","NO")))</calculatedColumnFormula>
    </tableColumn>
    <tableColumn id="4" name="Company Submitting Product" dataDxfId="230" dataCellStyle="Normal 2"/>
    <tableColumn id="5" name="Brand Name " dataDxfId="229" dataCellStyle="Normal 2"/>
    <tableColumn id="6" name="Exact Product Name on Label" dataDxfId="228" dataCellStyle="Normal 2"/>
    <tableColumn id="7" name="Package Size (oz) " dataDxfId="227" dataCellStyle="Normal 2"/>
    <tableColumn id="8" name="Package Type (bag or box)" dataDxfId="226" dataCellStyle="Normal 2"/>
    <tableColumn id="15" name="Is Product Currently Available on LA Market?_x000a_If yes, please specify distibutor" dataDxfId="225" dataCellStyle="Normal 2"/>
  </tableColumns>
  <tableStyleInfo name="TableStyleLight16" showFirstColumn="0" showLastColumn="0" showRowStripes="1" showColumnStripes="0"/>
</table>
</file>

<file path=xl/tables/table9.xml><?xml version="1.0" encoding="utf-8"?>
<table xmlns="http://schemas.openxmlformats.org/spreadsheetml/2006/main" id="4" name="WheatBread35" displayName="WheatBread35" ref="A13:J32" totalsRowShown="0" headerRowDxfId="224" dataDxfId="222" headerRowBorderDxfId="223" tableBorderDxfId="221" totalsRowBorderDxfId="220" headerRowCellStyle="Normal 2" dataCellStyle="Normal 2">
  <autoFilter ref="A13:J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219" dataCellStyle="Normal 2"/>
    <tableColumn id="3" name="UPC Check" dataDxfId="218" dataCellStyle="Normal 2">
      <calculatedColumnFormula>IFERROR(CODE(RIGHT(WheatBread35[[#This Row],[UPC]],1)) - 48,"")</calculatedColumnFormula>
    </tableColumn>
    <tableColumn id="2" name="Calc Check" dataDxfId="217" dataCellStyle="Normal 2">
      <calculatedColumnFormula>IFERROR(CODE(10 - MOD(3*SUM(MID(WheatBread35[UPC],2,1),MID(WheatBread35[UPC],4,1),MID(WheatBread35[UPC],6,1),MID(WheatBread35[UPC],8,1),MID(WheatBread35[UPC],10,1),MID(WheatBread35[UPC],12,1))+SUM(MID(WheatBread35[UPC],1,1),MID(WheatBread35[UPC],3,1),MID(WheatBread35[UPC],5,1),MID(WheatBread35[UPC],7,1),MID(WheatBread35[UPC],9,1),MID(WheatBread35[UPC],11,1)),10))-48,"")</calculatedColumnFormula>
    </tableColumn>
    <tableColumn id="16" name="Valid UPC" dataDxfId="216" dataCellStyle="Normal 2">
      <calculatedColumnFormula>IF(WheatBread35[[#This Row],[Calc Check]]="","",IF(WheatBread35[[#This Row],[Calc Check]]=10,IF(WheatBread35[[#This Row],[UPC Check]]=0,"YES","NO"),IF(WheatBread35[[#This Row],[Calc Check]]=WheatBread35[[#This Row],[UPC Check]],"YES","NO")))</calculatedColumnFormula>
    </tableColumn>
    <tableColumn id="4" name="Company Submitting Product" dataDxfId="215" dataCellStyle="Normal 2"/>
    <tableColumn id="5" name="Brand Name " dataDxfId="214" dataCellStyle="Normal 2"/>
    <tableColumn id="6" name="Exact Product Name on Label" dataDxfId="213" dataCellStyle="Normal 2"/>
    <tableColumn id="7" name="Package Size (oz) " dataDxfId="212" dataCellStyle="Normal 2"/>
    <tableColumn id="8" name="Package Type (bag or box)" dataDxfId="211" dataCellStyle="Normal 2"/>
    <tableColumn id="15" name="Is Product Currently Available on LA Market?_x000a_If yes, please specify distibutor" dataDxfId="210" dataCellStyle="Normal 2"/>
  </tableColumns>
  <tableStyleInfo name="TableStyleLight16" showFirstColumn="0" showLastColumn="0" showRowStripes="1" showColumnStripes="0"/>
</table>
</file>

<file path=xl/tables/table10.xml><?xml version="1.0" encoding="utf-8"?>
<table xmlns="http://schemas.openxmlformats.org/spreadsheetml/2006/main" id="5" name="WheatBread6" displayName="WheatBread6" ref="A17:K36" totalsRowShown="0" headerRowDxfId="209" dataDxfId="207" headerRowBorderDxfId="208" tableBorderDxfId="206" totalsRowBorderDxfId="205" headerRowCellStyle="Normal 2" dataCellStyle="Normal 2">
  <autoFilter ref="A17:K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UPC" dataDxfId="204" dataCellStyle="Normal 2"/>
    <tableColumn id="3" name="UPC Check" dataDxfId="203" dataCellStyle="Normal 2">
      <calculatedColumnFormula>IFERROR(CODE(RIGHT(WheatBread6[[#This Row],[UPC]],1)) - 48,"")</calculatedColumnFormula>
    </tableColumn>
    <tableColumn id="2" name="Calc Check" dataDxfId="202" dataCellStyle="Normal 2">
      <calculatedColumnFormula>IFERROR(CODE(10 - MOD(3*SUM(MID(WheatBread6[UPC],2,1),MID(WheatBread6[UPC],4,1),MID(WheatBread6[UPC],6,1),MID(WheatBread6[UPC],8,1),MID(WheatBread6[UPC],10,1),MID(WheatBread6[UPC],12,1))+SUM(MID(WheatBread6[UPC],1,1),MID(WheatBread6[UPC],3,1),MID(WheatBread6[UPC],5,1),MID(WheatBread6[UPC],7,1),MID(WheatBread6[UPC],9,1),MID(WheatBread6[UPC],11,1)),10))-48,"")</calculatedColumnFormula>
    </tableColumn>
    <tableColumn id="16" name="Valid UPC" dataDxfId="201" dataCellStyle="Normal 2">
      <calculatedColumnFormula>IF(WheatBread6[[#This Row],[Calc Check]]="","",IF(WheatBread6[[#This Row],[Calc Check]]=10,IF(WheatBread6[[#This Row],[UPC Check]]=0,"YES","NO"),IF(WheatBread6[[#This Row],[Calc Check]]=WheatBread6[[#This Row],[UPC Check]],"YES","NO")))</calculatedColumnFormula>
    </tableColumn>
    <tableColumn id="4" name="Company Submitting Product" dataDxfId="200" dataCellStyle="Normal 2"/>
    <tableColumn id="5" name="Brand Name " dataDxfId="199" dataCellStyle="Normal 2"/>
    <tableColumn id="6" name="Exact Product Name on Label" dataDxfId="198" dataCellStyle="Normal 2"/>
    <tableColumn id="7" name="Package Size (oz) " dataDxfId="197" dataCellStyle="Normal 2"/>
    <tableColumn id="8" name="Tortilla Type_x000a_(soft corn, whole wheat)" dataDxfId="196" dataCellStyle="Normal 2"/>
    <tableColumn id="9" name="First Ingredient" dataDxfId="195" dataCellStyle="Normal 2"/>
    <tableColumn id="15" name="Is Product Currently Available on LA Market?  _x000a_If yes, please specify distibutor" dataDxfId="194" dataCellStyle="Normal 2"/>
  </tableColumns>
  <tableStyleInfo name="TableStyleLight16" showFirstColumn="0" showLastColumn="0" showRowStripes="1" showColumnStripes="0"/>
</table>
</file>

<file path=xl/tables/table11.xml><?xml version="1.0" encoding="utf-8"?>
<table xmlns="http://schemas.openxmlformats.org/spreadsheetml/2006/main" id="8" name="WheatBread9" displayName="WheatBread9" ref="A32:U51" totalsRowShown="0" headerRowDxfId="193" dataDxfId="191" headerRowBorderDxfId="192" tableBorderDxfId="190" totalsRowBorderDxfId="189" headerRowCellStyle="Normal 2" dataCellStyle="Normal 2">
  <autoFilter ref="A32:U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UPC" dataDxfId="188" dataCellStyle="Normal 2"/>
    <tableColumn id="3" name="UPC Check" dataDxfId="187" dataCellStyle="Normal 2">
      <calculatedColumnFormula>IFERROR(CODE(RIGHT(WheatBread9[[#This Row],[UPC]],1)) - 48,"")</calculatedColumnFormula>
    </tableColumn>
    <tableColumn id="2" name="Calc Check" dataDxfId="186" dataCellStyle="Normal 2">
      <calculatedColumnFormula>IFERROR(CODE(10 - MOD(3*SUM(MID(WheatBread9[UPC],2,1),MID(WheatBread9[UPC],4,1),MID(WheatBread9[UPC],6,1),MID(WheatBread9[UPC],8,1),MID(WheatBread9[UPC],10,1),MID(WheatBread9[UPC],12,1))+SUM(MID(WheatBread9[UPC],1,1),MID(WheatBread9[UPC],3,1),MID(WheatBread9[UPC],5,1),MID(WheatBread9[UPC],7,1),MID(WheatBread9[UPC],9,1),MID(WheatBread9[UPC],11,1)),10))-48,"")</calculatedColumnFormula>
    </tableColumn>
    <tableColumn id="16" name="Valid UPC" dataDxfId="185" dataCellStyle="Normal 2">
      <calculatedColumnFormula>IF(WheatBread9[[#This Row],[Calc Check]]="","",IF(WheatBread9[[#This Row],[Calc Check]]=10,IF(WheatBread9[[#This Row],[UPC Check]]=0,"YES","NO"),IF(WheatBread9[[#This Row],[Calc Check]]=WheatBread9[[#This Row],[UPC Check]],"YES","NO")))</calculatedColumnFormula>
    </tableColumn>
    <tableColumn id="4" name="Company Submitting Product" dataDxfId="184" dataCellStyle="Normal 2"/>
    <tableColumn id="5" name="Brand Name " dataDxfId="183" dataCellStyle="Normal 2"/>
    <tableColumn id="6" name="Exact Product Name on Label" dataDxfId="182" dataCellStyle="Normal 2"/>
    <tableColumn id="17" name="Cereal Type_x000a_(Hot or Cold)" dataDxfId="181" dataCellStyle="Normal 2"/>
    <tableColumn id="18" name="Package Type_x000a_(Box or Bag)" dataDxfId="180" dataCellStyle="Normal 2"/>
    <tableColumn id="7" name="Package Size (oz) " dataDxfId="179" dataCellStyle="Normal 2"/>
    <tableColumn id="19" name="Single Serving Packets? (yes/no)" dataDxfId="178" dataCellStyle="Normal 2"/>
    <tableColumn id="8" name="Serving Size (g)" dataDxfId="177" dataCellStyle="Normal 2"/>
    <tableColumn id="9" name="First Ingredient" dataDxfId="176" dataCellStyle="Normal 2"/>
    <tableColumn id="21" name="Sugar (g) per 100g of Product" dataDxfId="175" dataCellStyle="Normal 2"/>
    <tableColumn id="20" name="Iron (mg) per_x000a_100g of product" dataDxfId="174" dataCellStyle="Normal 2"/>
    <tableColumn id="10" name="Total Fat (g)" dataDxfId="173" dataCellStyle="Normal 2"/>
    <tableColumn id="11" name="Saturated Fat (g)" dataDxfId="172" dataCellStyle="Normal 2"/>
    <tableColumn id="12" name="Trans Fat (g)" dataDxfId="171" dataCellStyle="Normal 2"/>
    <tableColumn id="13" name="Cholesterol (mg)" dataDxfId="170" dataCellStyle="Normal 2"/>
    <tableColumn id="14" name="Dietary Fiber (g)" dataDxfId="169" dataCellStyle="Normal 2"/>
    <tableColumn id="15" name="Is Product Currently Available on LA Market? _x000a_If yes, please specify distibutor" dataDxfId="168" dataCellStyle="Normal 2"/>
  </tableColumns>
  <tableStyleInfo name="TableStyleLight16" showFirstColumn="0" showLastColumn="0" showRowStripes="1" showColumnStripes="0"/>
</table>
</file>

<file path=xl/tables/table12.xml><?xml version="1.0" encoding="utf-8"?>
<table xmlns="http://schemas.openxmlformats.org/spreadsheetml/2006/main" id="9" name="WheatBread3510" displayName="WheatBread3510" ref="A13:K32" totalsRowShown="0" headerRowDxfId="167" dataDxfId="165" headerRowBorderDxfId="166" tableBorderDxfId="164" totalsRowBorderDxfId="163" headerRowCellStyle="Normal 2" dataCellStyle="Normal 2">
  <autoFilter ref="A13:K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UPC" dataDxfId="162" dataCellStyle="Normal 2"/>
    <tableColumn id="3" name="UPC Check" dataDxfId="161" dataCellStyle="Normal 2">
      <calculatedColumnFormula>IFERROR(CODE(RIGHT(WheatBread3510[[#This Row],[UPC]],1)) - 48,"")</calculatedColumnFormula>
    </tableColumn>
    <tableColumn id="2" name="Calc Check" dataDxfId="160" dataCellStyle="Normal 2">
      <calculatedColumnFormula>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calculatedColumnFormula>
    </tableColumn>
    <tableColumn id="16" name="Valid UPC" dataDxfId="159" dataCellStyle="Normal 2">
      <calculatedColumnFormula>IF(WheatBread3510[[#This Row],[Calc Check]]="","",IF(WheatBread3510[[#This Row],[Calc Check]]=10,IF(WheatBread3510[[#This Row],[UPC Check]]=0,"YES","NO"),IF(WheatBread3510[[#This Row],[Calc Check]]=WheatBread3510[[#This Row],[UPC Check]],"YES","NO")))</calculatedColumnFormula>
    </tableColumn>
    <tableColumn id="4" name="Company Submitting Product" dataDxfId="158" dataCellStyle="Normal 2"/>
    <tableColumn id="5" name="Brand Name " dataDxfId="157" dataCellStyle="Normal 2"/>
    <tableColumn id="6" name="Exact Product Name on Label" dataDxfId="156" dataCellStyle="Normal 2"/>
    <tableColumn id="7" name="Container Size (oz) " dataDxfId="155" dataCellStyle="Normal 2"/>
    <tableColumn id="8" name="Package Type (glass or plastic)" dataDxfId="154" dataCellStyle="Normal 2"/>
    <tableColumn id="9" name="Number of Containers in Package" dataDxfId="153" dataCellStyle="Normal 2"/>
    <tableColumn id="15" name="Is Product Currently Available on LA Market?  If yes, please specify distibutor" dataDxfId="152" dataCellStyle="Normal 2"/>
  </tableColumns>
  <tableStyleInfo name="TableStyleLight16" showFirstColumn="0" showLastColumn="0" showRowStripes="1" showColumnStripes="0"/>
</table>
</file>

<file path=xl/tables/table13.xml><?xml version="1.0" encoding="utf-8"?>
<table xmlns="http://schemas.openxmlformats.org/spreadsheetml/2006/main" id="10" name="WheatBread351011" displayName="WheatBread351011" ref="A13:J32" totalsRowShown="0" headerRowDxfId="151" dataDxfId="149" headerRowBorderDxfId="150" tableBorderDxfId="148" totalsRowBorderDxfId="147" headerRowCellStyle="Normal 2" dataCellStyle="Normal 2">
  <autoFilter ref="A13:J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146" dataCellStyle="Normal 2"/>
    <tableColumn id="3" name="UPC Check" dataDxfId="145" dataCellStyle="Normal 2">
      <calculatedColumnFormula>IFERROR(CODE(RIGHT(WheatBread351011[[#This Row],[UPC]],1)) - 48,"")</calculatedColumnFormula>
    </tableColumn>
    <tableColumn id="2" name="Calc Check" dataDxfId="144" dataCellStyle="Normal 2">
      <calculatedColumnFormula>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calculatedColumnFormula>
    </tableColumn>
    <tableColumn id="16" name="Valid UPC" dataDxfId="143" dataCellStyle="Normal 2">
      <calculatedColumnFormula>IF(WheatBread351011[[#This Row],[Calc Check]]="","",IF(WheatBread351011[[#This Row],[Calc Check]]=10,IF(WheatBread351011[[#This Row],[UPC Check]]=0,"YES","NO"),IF(WheatBread351011[[#This Row],[Calc Check]]=WheatBread351011[[#This Row],[UPC Check]],"YES","NO")))</calculatedColumnFormula>
    </tableColumn>
    <tableColumn id="4" name="Company Submitting Product" dataDxfId="142" dataCellStyle="Normal 2"/>
    <tableColumn id="5" name="Brand Name " dataDxfId="141" dataCellStyle="Normal 2"/>
    <tableColumn id="6" name="Exact Product Name on Label" dataDxfId="140" dataCellStyle="Normal 2"/>
    <tableColumn id="7" name="Container Size (oz) " dataDxfId="139" dataCellStyle="Normal 2"/>
    <tableColumn id="8" name="Package Type_x000a_(glass or plastic)" dataDxfId="138" dataCellStyle="Normal 2"/>
    <tableColumn id="15" name="Is Product Currently Available on LA Market?  If yes, please specify distibutor" dataDxfId="137" dataCellStyle="Normal 2"/>
  </tableColumns>
  <tableStyleInfo name="TableStyleLight16" showFirstColumn="0" showLastColumn="0" showRowStripes="1" showColumnStripes="0"/>
</table>
</file>

<file path=xl/tables/table14.xml><?xml version="1.0" encoding="utf-8"?>
<table xmlns="http://schemas.openxmlformats.org/spreadsheetml/2006/main" id="11" name="WheatBread351012" displayName="WheatBread351012" ref="A13:J32" totalsRowShown="0" headerRowDxfId="136" dataDxfId="134" headerRowBorderDxfId="135" tableBorderDxfId="133" totalsRowBorderDxfId="132" headerRowCellStyle="Normal 2" dataCellStyle="Normal 2">
  <autoFilter ref="A13:J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131" dataCellStyle="Normal 2"/>
    <tableColumn id="3" name="UPC Check" dataDxfId="130" dataCellStyle="Normal 2">
      <calculatedColumnFormula>IFERROR(CODE(RIGHT(WheatBread351012[[#This Row],[UPC]],1)) - 48,"")</calculatedColumnFormula>
    </tableColumn>
    <tableColumn id="2" name="Calc Check" dataDxfId="129" dataCellStyle="Normal 2">
      <calculatedColumnFormula>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calculatedColumnFormula>
    </tableColumn>
    <tableColumn id="16" name="Valid UPC" dataDxfId="128" dataCellStyle="Normal 2">
      <calculatedColumnFormula>IF(WheatBread351012[[#This Row],[Calc Check]]="","",IF(WheatBread351012[[#This Row],[Calc Check]]=10,IF(WheatBread351012[[#This Row],[UPC Check]]=0,"YES","NO"),IF(WheatBread351012[[#This Row],[Calc Check]]=WheatBread351012[[#This Row],[UPC Check]],"YES","NO")))</calculatedColumnFormula>
    </tableColumn>
    <tableColumn id="4" name="Company Submitting Product" dataDxfId="127" dataCellStyle="Normal 2"/>
    <tableColumn id="5" name="Brand Name " dataDxfId="126" dataCellStyle="Normal 2"/>
    <tableColumn id="6" name="Exact Product Name on Label" dataDxfId="125" dataCellStyle="Normal 2"/>
    <tableColumn id="7" name="Container Size (oz) " dataDxfId="124" dataCellStyle="Normal 2"/>
    <tableColumn id="8" name="Package Type_x000a_ (glass or plastic)" dataDxfId="123" dataCellStyle="Normal 2"/>
    <tableColumn id="15" name="Is Product Currently Available on LA Market?  If yes, please specify distibutor" dataDxfId="122" dataCellStyle="Normal 2"/>
  </tableColumns>
  <tableStyleInfo name="TableStyleLight16" showFirstColumn="0" showLastColumn="0" showRowStripes="1" showColumnStripes="0"/>
</table>
</file>

<file path=xl/tables/table15.xml><?xml version="1.0" encoding="utf-8"?>
<table xmlns="http://schemas.openxmlformats.org/spreadsheetml/2006/main" id="12" name="WheatBread35101213" displayName="WheatBread35101213" ref="A13:K32" totalsRowShown="0" headerRowDxfId="121" dataDxfId="119" headerRowBorderDxfId="120" tableBorderDxfId="118" totalsRowBorderDxfId="117" headerRowCellStyle="Normal 2" dataCellStyle="Normal 2">
  <autoFilter ref="A13:K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UPC" dataDxfId="116" dataCellStyle="Normal 2"/>
    <tableColumn id="3" name="UPC Check" dataDxfId="115" dataCellStyle="Normal 2">
      <calculatedColumnFormula>IFERROR(CODE(RIGHT(WheatBread35101213[[#This Row],[UPC]],1)) - 48,"")</calculatedColumnFormula>
    </tableColumn>
    <tableColumn id="2" name="Calc Check" dataDxfId="114" dataCellStyle="Normal 2">
      <calculatedColumnFormula>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calculatedColumnFormula>
    </tableColumn>
    <tableColumn id="16" name="Valid UPC" dataDxfId="113" dataCellStyle="Normal 2">
      <calculatedColumnFormula>IF(WheatBread35101213[[#This Row],[Calc Check]]="","",IF(WheatBread35101213[[#This Row],[Calc Check]]=10,IF(WheatBread35101213[[#This Row],[UPC Check]]=0,"YES","NO"),IF(WheatBread35101213[[#This Row],[Calc Check]]=WheatBread35101213[[#This Row],[UPC Check]],"YES","NO")))</calculatedColumnFormula>
    </tableColumn>
    <tableColumn id="4" name="Company Submitting Product" dataDxfId="112" dataCellStyle="Normal 2"/>
    <tableColumn id="5" name="Brand Name " dataDxfId="111" dataCellStyle="Normal 2"/>
    <tableColumn id="6" name="Exact Product Name on Label" dataDxfId="110" dataCellStyle="Normal 2"/>
    <tableColumn id="7" name="Package Size (oz) " dataDxfId="109" dataCellStyle="Normal 2"/>
    <tableColumn id="17" name="First Ingredient" dataDxfId="108" dataCellStyle="Normal 2"/>
    <tableColumn id="18" name="Iron (mg) per_x000a_100g of cereal" dataDxfId="107" dataCellStyle="Normal 2"/>
    <tableColumn id="15" name="Is Product Currently Available on LA Market?_x000a_If yes, please specify distibutor" dataDxfId="106" dataCellStyle="Normal 2"/>
  </tableColumns>
  <tableStyleInfo name="TableStyleLight16" showFirstColumn="0" showLastColumn="0" showRowStripes="1" showColumnStripes="0"/>
</table>
</file>

<file path=xl/tables/table16.xml><?xml version="1.0" encoding="utf-8"?>
<table xmlns="http://schemas.openxmlformats.org/spreadsheetml/2006/main" id="13" name="WheatBread914" displayName="WheatBread914" ref="A26:L45" totalsRowShown="0" headerRowDxfId="105" dataDxfId="103" headerRowBorderDxfId="104" tableBorderDxfId="102" totalsRowBorderDxfId="101" headerRowCellStyle="Normal 2" dataCellStyle="Normal 2">
  <autoFilter ref="A26:L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UPC" dataDxfId="100" dataCellStyle="Normal 2"/>
    <tableColumn id="3" name="UPC Check" dataDxfId="99" dataCellStyle="Normal 2">
      <calculatedColumnFormula>IFERROR(CODE(RIGHT(WheatBread914[[#This Row],[UPC]],1)) - 48,"")</calculatedColumnFormula>
    </tableColumn>
    <tableColumn id="2" name="Calc Check" dataDxfId="98" dataCellStyle="Normal 2">
      <calculatedColumnFormula>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calculatedColumnFormula>
    </tableColumn>
    <tableColumn id="16" name="Valid UPC" dataDxfId="97" dataCellStyle="Normal 2">
      <calculatedColumnFormula>IF(WheatBread914[[#This Row],[Calc Check]]="","",IF(WheatBread914[[#This Row],[Calc Check]]=10,IF(WheatBread914[[#This Row],[UPC Check]]=0,"YES","NO"),IF(WheatBread914[[#This Row],[Calc Check]]=WheatBread914[[#This Row],[UPC Check]],"YES","NO")))</calculatedColumnFormula>
    </tableColumn>
    <tableColumn id="4" name="Company Submitting Product" dataDxfId="96" dataCellStyle="Normal 2"/>
    <tableColumn id="5" name="Brand Name " dataDxfId="95" dataCellStyle="Normal 2"/>
    <tableColumn id="6" name="Exact Product Name on Label" dataDxfId="94" dataCellStyle="Normal 2"/>
    <tableColumn id="22" name="Container Size (oz)" dataDxfId="93" dataCellStyle="Normal 2"/>
    <tableColumn id="7" name="Juice Type_x000a_(Fruit or Vegetable)" dataDxfId="92" dataCellStyle="Normal 2"/>
    <tableColumn id="9" name="First Four (4)_x000a_Ingredients" dataDxfId="91" dataCellStyle="Normal 2"/>
    <tableColumn id="21" name="Vitamin C (mg) _x000a_per 100g of Juice" dataDxfId="90" dataCellStyle="Normal 2"/>
    <tableColumn id="15" name="Is Product Currently Available on LA Market? _x000a_If yes, please specify distibutor" dataDxfId="89" dataCellStyle="Normal 2"/>
  </tableColumns>
  <tableStyleInfo name="TableStyleLight16" showFirstColumn="0" showLastColumn="0" showRowStripes="1" showColumnStripes="0"/>
</table>
</file>

<file path=xl/tables/table17.xml><?xml version="1.0" encoding="utf-8"?>
<table xmlns="http://schemas.openxmlformats.org/spreadsheetml/2006/main" id="14" name="WheatBread91415" displayName="WheatBread91415" ref="A26:L45" totalsRowShown="0" headerRowDxfId="88" dataDxfId="86" headerRowBorderDxfId="87" tableBorderDxfId="85" totalsRowBorderDxfId="84" headerRowCellStyle="Normal 2" dataCellStyle="Normal 2">
  <autoFilter ref="A26:L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UPC" dataDxfId="83" dataCellStyle="Normal 2"/>
    <tableColumn id="3" name="UPC Check" dataDxfId="82" dataCellStyle="Normal 2">
      <calculatedColumnFormula>IFERROR(CODE(RIGHT(WheatBread91415[[#This Row],[UPC]],1)) - 48,"")</calculatedColumnFormula>
    </tableColumn>
    <tableColumn id="2" name="Calc Check" dataDxfId="81" dataCellStyle="Normal 2">
      <calculatedColumnFormula>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calculatedColumnFormula>
    </tableColumn>
    <tableColumn id="16" name="Valid UPC" dataDxfId="80" dataCellStyle="Normal 2">
      <calculatedColumnFormula>IF(WheatBread91415[[#This Row],[Calc Check]]="","",IF(WheatBread91415[[#This Row],[Calc Check]]=10,IF(WheatBread91415[[#This Row],[UPC Check]]=0,"YES","NO"),IF(WheatBread91415[[#This Row],[Calc Check]]=WheatBread91415[[#This Row],[UPC Check]],"YES","NO")))</calculatedColumnFormula>
    </tableColumn>
    <tableColumn id="4" name="Company Submitting Product" dataDxfId="79" dataCellStyle="Normal 2"/>
    <tableColumn id="5" name="Brand Name " dataDxfId="78" dataCellStyle="Normal 2"/>
    <tableColumn id="6" name="Exact Product Name on Label" dataDxfId="77" dataCellStyle="Normal 2"/>
    <tableColumn id="22" name="Package Size (oz)" dataDxfId="76" dataCellStyle="Normal 2"/>
    <tableColumn id="7" name="Juice Type_x000a_(Fruit or Vegetable)" dataDxfId="75" dataCellStyle="Normal 2"/>
    <tableColumn id="9" name="First Four (4)_x000a_Ingredients" dataDxfId="74" dataCellStyle="Normal 2"/>
    <tableColumn id="21" name="Vitamin C (mg) _x000a_per 100g of Juice" dataDxfId="73" dataCellStyle="Normal 2"/>
    <tableColumn id="15" name="Is Product Currently Available on LA Market? If yes, please specify distibutor" dataDxfId="72" dataCellStyle="Normal 2"/>
  </tableColumns>
  <tableStyleInfo name="TableStyleLight16" showFirstColumn="0" showLastColumn="0" showRowStripes="1" showColumnStripes="0"/>
</table>
</file>

<file path=xl/tables/table18.xml><?xml version="1.0" encoding="utf-8"?>
<table xmlns="http://schemas.openxmlformats.org/spreadsheetml/2006/main" id="3" name="WheatBread91415214" displayName="WheatBread91415214" ref="A26:J66" totalsRowShown="0" headerRowDxfId="71" dataDxfId="69" headerRowBorderDxfId="70" tableBorderDxfId="68" totalsRowBorderDxfId="67" headerRowCellStyle="Normal 2" dataCellStyle="Normal 2">
  <autoFilter ref="A26:J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66" dataCellStyle="Normal 2"/>
    <tableColumn id="3" name="UPC Check" dataDxfId="65" dataCellStyle="Normal 2">
      <calculatedColumnFormula>IFERROR(CODE(RIGHT(WheatBread91415214[[#This Row],[UPC]],1)) - 48,"")</calculatedColumnFormula>
    </tableColumn>
    <tableColumn id="2" name="Calc Check" dataDxfId="64" dataCellStyle="Normal 2">
      <calculatedColumnFormula>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calculatedColumnFormula>
    </tableColumn>
    <tableColumn id="16" name="Valid UPC" dataDxfId="63" dataCellStyle="Normal 2">
      <calculatedColumnFormula>IF(WheatBread91415214[[#This Row],[Calc Check]]="","",IF(WheatBread91415214[[#This Row],[Calc Check]]=10,IF(WheatBread91415214[[#This Row],[UPC Check]]=0,"YES","NO"),IF(WheatBread91415214[[#This Row],[Calc Check]]=WheatBread91415214[[#This Row],[UPC Check]],"YES","NO")))</calculatedColumnFormula>
    </tableColumn>
    <tableColumn id="4" name="Company Submitting Product" dataDxfId="62" dataCellStyle="Normal 2"/>
    <tableColumn id="5" name="Brand Name " dataDxfId="61" dataCellStyle="Normal 2"/>
    <tableColumn id="6" name="Exact Product Name on Label" dataDxfId="60" dataCellStyle="Normal 2"/>
    <tableColumn id="22" name="Package Size (oz) " dataDxfId="59" dataCellStyle="Normal 2"/>
    <tableColumn id="8" name="First Ingredient" dataDxfId="58" dataCellStyle="Normal 2"/>
    <tableColumn id="15" name="Is Product Currently Available on LA Market? _x000a_If yes, please specify distibutor" dataDxfId="57" dataCellStyle="Normal 2"/>
  </tableColumns>
  <tableStyleInfo name="TableStyleLight16" showFirstColumn="0" showLastColumn="0" showRowStripes="1" showColumnStripes="0"/>
</table>
</file>

<file path=xl/tables/table19.xml><?xml version="1.0" encoding="utf-8"?>
<table xmlns="http://schemas.openxmlformats.org/spreadsheetml/2006/main" id="24" name="WheatBread9141521425" displayName="WheatBread9141521425" ref="A26:J66" totalsRowShown="0" headerRowDxfId="56" dataDxfId="54" headerRowBorderDxfId="55" tableBorderDxfId="53" totalsRowBorderDxfId="52" headerRowCellStyle="Normal 2" dataCellStyle="Normal 2">
  <autoFilter ref="A26:J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PC" dataDxfId="51" dataCellStyle="Normal 2"/>
    <tableColumn id="3" name="UPC Check" dataDxfId="50" dataCellStyle="Normal 2">
      <calculatedColumnFormula>IFERROR(CODE(RIGHT(WheatBread9141521425[[#This Row],[UPC]],1)) - 48,"")</calculatedColumnFormula>
    </tableColumn>
    <tableColumn id="2" name="Calc Check" dataDxfId="49" dataCellStyle="Normal 2">
      <calculatedColumnFormula>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calculatedColumnFormula>
    </tableColumn>
    <tableColumn id="16" name="Valid UPC" dataDxfId="48" dataCellStyle="Normal 2">
      <calculatedColumnFormula>IF(WheatBread9141521425[[#This Row],[Calc Check]]="","",IF(WheatBread9141521425[[#This Row],[Calc Check]]=10,IF(WheatBread9141521425[[#This Row],[UPC Check]]=0,"YES","NO"),IF(WheatBread9141521425[[#This Row],[Calc Check]]=WheatBread9141521425[[#This Row],[UPC Check]],"YES","NO")))</calculatedColumnFormula>
    </tableColumn>
    <tableColumn id="4" name="Company Submitting Product" dataDxfId="47" dataCellStyle="Normal 2"/>
    <tableColumn id="5" name="Brand Name " dataDxfId="46" dataCellStyle="Normal 2"/>
    <tableColumn id="6" name="Exact Product Name on Label" dataDxfId="45" dataCellStyle="Normal 2"/>
    <tableColumn id="22" name="Package Size (oz) " dataDxfId="44" dataCellStyle="Normal 2"/>
    <tableColumn id="8" name="First Ingredient" dataDxfId="43" dataCellStyle="Normal 2"/>
    <tableColumn id="15" name="Is Product Currently Available on LA Market? _x000a_If yes, please specify distibutor" dataDxfId="42" dataCellStyle="Normal 2"/>
  </tableColumns>
  <tableStyleInfo name="TableStyleLight16" showFirstColumn="0" showLastColumn="0" showRowStripes="1" showColumnStripes="0"/>
</table>
</file>

<file path=xl/tables/table20.xml><?xml version="1.0" encoding="utf-8"?>
<table xmlns="http://schemas.openxmlformats.org/spreadsheetml/2006/main" id="16" name="WheatBread35101217" displayName="WheatBread35101217" ref="A23:I42" totalsRowShown="0" headerRowDxfId="41" dataDxfId="39" headerRowBorderDxfId="40" tableBorderDxfId="38" totalsRowBorderDxfId="37" headerRowCellStyle="Normal 2" dataCellStyle="Normal 2">
  <autoFilter ref="A23:I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PC" dataDxfId="36" dataCellStyle="Normal 2"/>
    <tableColumn id="3" name="UPC Check" dataDxfId="35" dataCellStyle="Normal 2">
      <calculatedColumnFormula>IFERROR(CODE(RIGHT(WheatBread35101217[[#This Row],[UPC]],1)) - 48,"")</calculatedColumnFormula>
    </tableColumn>
    <tableColumn id="2" name="Calc Check" dataDxfId="34" dataCellStyle="Normal 2">
      <calculatedColumnFormula>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calculatedColumnFormula>
    </tableColumn>
    <tableColumn id="16" name="Valid UPC" dataDxfId="33" dataCellStyle="Normal 2">
      <calculatedColumnFormula>IF(WheatBread35101217[[#This Row],[Calc Check]]="","",IF(WheatBread35101217[[#This Row],[Calc Check]]=10,IF(WheatBread35101217[[#This Row],[UPC Check]]=0,"YES","NO"),IF(WheatBread35101217[[#This Row],[Calc Check]]=WheatBread35101217[[#This Row],[UPC Check]],"YES","NO")))</calculatedColumnFormula>
    </tableColumn>
    <tableColumn id="4" name="Company Submitting Product" dataDxfId="32" dataCellStyle="Normal 2"/>
    <tableColumn id="5" name="Brand Name " dataDxfId="31" dataCellStyle="Normal 2"/>
    <tableColumn id="6" name="Exact Product Name on Label" dataDxfId="30" dataCellStyle="Normal 2"/>
    <tableColumn id="7" name="Package Size_x000a_(oz) " dataDxfId="29" dataCellStyle="Normal 2"/>
    <tableColumn id="15" name="Is Product Currently Available on LA Market?_x000a_If yes, please specify distibutor" dataDxfId="28" dataCellStyle="Normal 2"/>
  </tableColumns>
  <tableStyleInfo name="TableStyleLight16" showFirstColumn="0" showLastColumn="0" showRowStripes="1" showColumnStripes="0"/>
</table>
</file>

<file path=xl/tables/table21.xml><?xml version="1.0" encoding="utf-8"?>
<table xmlns="http://schemas.openxmlformats.org/spreadsheetml/2006/main" id="18" name="WheatBread351012171819" displayName="WheatBread351012171819" ref="A14:I33" totalsRowShown="0" headerRowDxfId="27" dataDxfId="25" headerRowBorderDxfId="26" tableBorderDxfId="24" totalsRowBorderDxfId="23" headerRowCellStyle="Normal 2" dataCellStyle="Normal 2">
  <autoFilter ref="A14: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PC" dataDxfId="22" dataCellStyle="Normal 2"/>
    <tableColumn id="3" name="UPC Check" dataDxfId="21" dataCellStyle="Normal 2">
      <calculatedColumnFormula>IFERROR(CODE(RIGHT(WheatBread351012171819[[#This Row],[UPC]],1)) - 48,"")</calculatedColumnFormula>
    </tableColumn>
    <tableColumn id="2" name="Calc Check" dataDxfId="20" dataCellStyle="Normal 2">
      <calculatedColumnFormula>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calculatedColumnFormula>
    </tableColumn>
    <tableColumn id="16" name="Valid UPC" dataDxfId="19" dataCellStyle="Normal 2">
      <calculatedColumnFormula>IF(WheatBread351012171819[[#This Row],[Calc Check]]="","",IF(WheatBread351012171819[[#This Row],[Calc Check]]=10,IF(WheatBread351012171819[[#This Row],[UPC Check]]=0,"YES","NO"),IF(WheatBread351012171819[[#This Row],[Calc Check]]=WheatBread351012171819[[#This Row],[UPC Check]],"YES","NO")))</calculatedColumnFormula>
    </tableColumn>
    <tableColumn id="4" name="Company Submitting Product" dataDxfId="18" dataCellStyle="Normal 2"/>
    <tableColumn id="5" name="Brand Name " dataDxfId="17" dataCellStyle="Normal 2"/>
    <tableColumn id="6" name="Exact Product Name on Label" dataDxfId="16" dataCellStyle="Normal 2"/>
    <tableColumn id="7" name="Package Size_x000a_(oz) " dataDxfId="15" dataCellStyle="Normal 2"/>
    <tableColumn id="15" name="Is Product Currently Available on LA Market?_x000a_If yes, please specify distibutor" dataDxfId="14" dataCellStyle="Normal 2"/>
  </tableColumns>
  <tableStyleInfo name="TableStyleLight16" showFirstColumn="0" showLastColumn="0" showRowStripes="1" showColumnStripes="0"/>
</table>
</file>

<file path=xl/tables/table22.xml><?xml version="1.0" encoding="utf-8"?>
<table xmlns="http://schemas.openxmlformats.org/spreadsheetml/2006/main" id="17" name="WheatBread3510121718" displayName="WheatBread3510121718" ref="A17:I36" totalsRowShown="0" headerRowDxfId="13" dataDxfId="11" headerRowBorderDxfId="12" tableBorderDxfId="10" totalsRowBorderDxfId="9" headerRowCellStyle="Normal 2" dataCellStyle="Normal 2">
  <autoFilter ref="A17:I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PC" dataDxfId="8" dataCellStyle="Normal 2"/>
    <tableColumn id="3" name="UPC Check" dataDxfId="7" dataCellStyle="Normal 2">
      <calculatedColumnFormula>IFERROR(CODE(RIGHT(WheatBread3510121718[[#This Row],[UPC]],1)) - 48,"")</calculatedColumnFormula>
    </tableColumn>
    <tableColumn id="2" name="Calc Check" dataDxfId="6" dataCellStyle="Normal 2">
      <calculatedColumnFormula>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calculatedColumnFormula>
    </tableColumn>
    <tableColumn id="16" name="Valid UPC" dataDxfId="5" dataCellStyle="Normal 2">
      <calculatedColumnFormula>IF(WheatBread3510121718[[#This Row],[Calc Check]]="","",IF(WheatBread3510121718[[#This Row],[Calc Check]]=10,IF(WheatBread3510121718[[#This Row],[UPC Check]]=0,"YES","NO"),IF(WheatBread3510121718[[#This Row],[Calc Check]]=WheatBread3510121718[[#This Row],[UPC Check]],"YES","NO")))</calculatedColumnFormula>
    </tableColumn>
    <tableColumn id="4" name="Company Submitting Product" dataDxfId="4" dataCellStyle="Normal 2"/>
    <tableColumn id="5" name="Brand Name " dataDxfId="3" dataCellStyle="Normal 2"/>
    <tableColumn id="6" name="Exact Product Name on Label" dataDxfId="2" dataCellStyle="Normal 2"/>
    <tableColumn id="7" name="Package Size_x000a_(oz) " dataDxfId="1" dataCellStyle="Normal 2"/>
    <tableColumn id="15" name="Is Product Currently Available on LA Market?_x000a_If yes, please specify distibutor" dataDxfId="0" dataCellStyle="Normal 2"/>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zoomScale="90" zoomScaleNormal="90" workbookViewId="0">
      <selection sqref="A1:C1"/>
    </sheetView>
  </sheetViews>
  <sheetFormatPr defaultColWidth="9.140625" defaultRowHeight="12.75" x14ac:dyDescent="0.2"/>
  <cols>
    <col min="1" max="1" width="17.140625" style="3" customWidth="1"/>
    <col min="2" max="2" width="75" style="3" customWidth="1"/>
    <col min="3" max="3" width="27.42578125" style="3" customWidth="1"/>
    <col min="4" max="5" width="9.140625" style="3"/>
    <col min="6" max="6" width="14.7109375" style="3" customWidth="1"/>
    <col min="7" max="16384" width="9.140625" style="3"/>
  </cols>
  <sheetData>
    <row r="1" spans="1:6" s="11" customFormat="1" ht="87.6" customHeight="1" x14ac:dyDescent="0.2">
      <c r="A1" s="101" t="s">
        <v>26</v>
      </c>
      <c r="B1" s="101"/>
      <c r="C1" s="101"/>
      <c r="D1" s="13"/>
      <c r="E1" s="13"/>
      <c r="F1" s="13"/>
    </row>
    <row r="2" spans="1:6" s="11" customFormat="1" ht="14.25" x14ac:dyDescent="0.2">
      <c r="A2" s="13"/>
      <c r="B2" s="13"/>
      <c r="C2" s="13"/>
      <c r="D2" s="13"/>
      <c r="E2" s="13"/>
      <c r="F2" s="13"/>
    </row>
    <row r="3" spans="1:6" ht="37.5" customHeight="1" x14ac:dyDescent="0.2">
      <c r="A3" s="10" t="s">
        <v>2</v>
      </c>
      <c r="B3" s="14" t="s">
        <v>14</v>
      </c>
      <c r="C3" s="6"/>
      <c r="D3" s="6"/>
      <c r="E3" s="6"/>
      <c r="F3" s="6"/>
    </row>
    <row r="4" spans="1:6" ht="12.6" customHeight="1" x14ac:dyDescent="0.2">
      <c r="A4" s="10"/>
      <c r="B4" s="15"/>
      <c r="C4" s="6"/>
      <c r="D4" s="6"/>
      <c r="E4" s="6"/>
      <c r="F4" s="6"/>
    </row>
    <row r="5" spans="1:6" ht="24.95" customHeight="1" x14ac:dyDescent="0.2">
      <c r="A5" s="10" t="s">
        <v>3</v>
      </c>
      <c r="B5" s="6" t="s">
        <v>15</v>
      </c>
      <c r="C5" s="6"/>
      <c r="D5" s="6"/>
      <c r="E5" s="6"/>
      <c r="F5" s="6"/>
    </row>
    <row r="6" spans="1:6" x14ac:dyDescent="0.2">
      <c r="A6" s="10"/>
      <c r="B6" s="6"/>
      <c r="C6" s="6"/>
      <c r="D6" s="6"/>
      <c r="E6" s="6"/>
      <c r="F6" s="6"/>
    </row>
    <row r="7" spans="1:6" ht="50.1" customHeight="1" x14ac:dyDescent="0.2">
      <c r="A7" s="10" t="s">
        <v>4</v>
      </c>
      <c r="B7" s="6" t="s">
        <v>23</v>
      </c>
      <c r="C7" s="6"/>
      <c r="D7" s="6"/>
      <c r="E7" s="6"/>
      <c r="F7" s="6"/>
    </row>
    <row r="8" spans="1:6" x14ac:dyDescent="0.2">
      <c r="A8" s="10"/>
      <c r="B8" s="6"/>
      <c r="C8" s="6"/>
      <c r="D8" s="6"/>
      <c r="E8" s="6"/>
      <c r="F8" s="6"/>
    </row>
    <row r="9" spans="1:6" ht="50.1" customHeight="1" x14ac:dyDescent="0.2">
      <c r="A9" s="10" t="s">
        <v>5</v>
      </c>
      <c r="B9" s="6" t="s">
        <v>24</v>
      </c>
      <c r="C9" s="6"/>
      <c r="D9" s="6"/>
      <c r="E9" s="6"/>
      <c r="F9" s="6"/>
    </row>
    <row r="10" spans="1:6" x14ac:dyDescent="0.2">
      <c r="A10" s="10"/>
      <c r="B10" s="6"/>
      <c r="C10" s="6"/>
      <c r="D10" s="6"/>
      <c r="E10" s="6"/>
      <c r="F10" s="6"/>
    </row>
    <row r="11" spans="1:6" s="2" customFormat="1" ht="37.5" customHeight="1" x14ac:dyDescent="0.2">
      <c r="A11" s="10" t="s">
        <v>6</v>
      </c>
      <c r="B11" s="7" t="s">
        <v>22</v>
      </c>
      <c r="C11" s="6"/>
      <c r="D11" s="6"/>
      <c r="E11" s="6"/>
      <c r="F11" s="6"/>
    </row>
    <row r="12" spans="1:6" x14ac:dyDescent="0.2">
      <c r="A12" s="10"/>
      <c r="B12" s="6"/>
      <c r="C12" s="6"/>
      <c r="D12" s="6"/>
      <c r="E12" s="6"/>
      <c r="F12" s="6"/>
    </row>
    <row r="13" spans="1:6" ht="50.1" customHeight="1" x14ac:dyDescent="0.2">
      <c r="A13" s="10" t="s">
        <v>7</v>
      </c>
      <c r="B13" s="6" t="s">
        <v>16</v>
      </c>
      <c r="C13" s="6"/>
      <c r="D13" s="6"/>
      <c r="E13" s="6"/>
      <c r="F13" s="6"/>
    </row>
    <row r="14" spans="1:6" x14ac:dyDescent="0.2">
      <c r="A14" s="10"/>
      <c r="B14" s="6"/>
      <c r="C14" s="6"/>
      <c r="D14" s="6"/>
      <c r="E14" s="6"/>
      <c r="F14" s="6"/>
    </row>
    <row r="15" spans="1:6" ht="25.5" x14ac:dyDescent="0.2">
      <c r="A15" s="10" t="s">
        <v>8</v>
      </c>
      <c r="B15" s="80" t="s">
        <v>246</v>
      </c>
      <c r="C15" s="80"/>
      <c r="D15" s="80"/>
      <c r="E15" s="80"/>
      <c r="F15" s="80"/>
    </row>
    <row r="16" spans="1:6" x14ac:dyDescent="0.2">
      <c r="A16" s="10"/>
      <c r="B16" s="80"/>
      <c r="C16" s="80"/>
      <c r="D16" s="80"/>
      <c r="E16" s="80"/>
      <c r="F16" s="80"/>
    </row>
    <row r="17" spans="1:7" ht="37.5" customHeight="1" x14ac:dyDescent="0.2">
      <c r="A17" s="10" t="s">
        <v>9</v>
      </c>
      <c r="B17" s="6" t="s">
        <v>17</v>
      </c>
      <c r="C17" s="6"/>
      <c r="D17" s="6"/>
      <c r="E17" s="6"/>
      <c r="F17" s="6"/>
    </row>
    <row r="18" spans="1:7" x14ac:dyDescent="0.2">
      <c r="A18" s="10"/>
      <c r="B18" s="6"/>
      <c r="C18" s="6"/>
      <c r="D18" s="6"/>
      <c r="E18" s="6"/>
      <c r="F18" s="6"/>
      <c r="G18" s="5"/>
    </row>
    <row r="19" spans="1:7" ht="37.5" customHeight="1" x14ac:dyDescent="0.2">
      <c r="A19" s="10" t="s">
        <v>10</v>
      </c>
      <c r="B19" s="8" t="s">
        <v>18</v>
      </c>
      <c r="C19" s="6"/>
      <c r="D19" s="6"/>
      <c r="E19" s="6"/>
      <c r="F19" s="6"/>
    </row>
    <row r="20" spans="1:7" x14ac:dyDescent="0.2">
      <c r="A20" s="10"/>
      <c r="B20" s="6"/>
      <c r="C20" s="6"/>
      <c r="D20" s="6"/>
      <c r="E20" s="6"/>
      <c r="F20" s="6"/>
    </row>
    <row r="21" spans="1:7" ht="25.5" x14ac:dyDescent="0.2">
      <c r="A21" s="10" t="s">
        <v>11</v>
      </c>
      <c r="B21" s="6" t="s">
        <v>19</v>
      </c>
      <c r="C21" s="6"/>
      <c r="D21" s="6"/>
      <c r="E21" s="6"/>
      <c r="F21" s="6"/>
    </row>
    <row r="22" spans="1:7" x14ac:dyDescent="0.2">
      <c r="A22" s="10"/>
      <c r="B22" s="6"/>
      <c r="C22" s="6"/>
      <c r="D22" s="6"/>
      <c r="E22" s="6"/>
      <c r="F22" s="6"/>
    </row>
    <row r="23" spans="1:7" ht="37.5" customHeight="1" x14ac:dyDescent="0.2">
      <c r="A23" s="10" t="s">
        <v>12</v>
      </c>
      <c r="B23" s="6" t="s">
        <v>20</v>
      </c>
      <c r="C23" s="6"/>
      <c r="D23" s="6"/>
      <c r="E23" s="6"/>
      <c r="F23" s="6"/>
    </row>
    <row r="24" spans="1:7" x14ac:dyDescent="0.2">
      <c r="A24" s="10"/>
      <c r="B24" s="6"/>
      <c r="C24" s="6"/>
      <c r="D24" s="6"/>
      <c r="E24" s="6"/>
      <c r="F24" s="6"/>
    </row>
    <row r="25" spans="1:7" ht="24.95" customHeight="1" x14ac:dyDescent="0.2">
      <c r="A25" s="10" t="s">
        <v>13</v>
      </c>
      <c r="B25" s="97" t="s">
        <v>25</v>
      </c>
      <c r="C25" s="97"/>
      <c r="D25" s="97"/>
      <c r="E25" s="97"/>
      <c r="F25" s="97"/>
    </row>
    <row r="26" spans="1:7" x14ac:dyDescent="0.2">
      <c r="A26" s="10"/>
      <c r="B26" s="6"/>
      <c r="C26" s="6"/>
      <c r="D26" s="6"/>
      <c r="E26" s="6"/>
      <c r="F26" s="6"/>
    </row>
    <row r="27" spans="1:7" ht="37.5" customHeight="1" x14ac:dyDescent="0.2">
      <c r="A27" s="10" t="s">
        <v>247</v>
      </c>
      <c r="B27" s="6" t="s">
        <v>21</v>
      </c>
      <c r="C27" s="6"/>
      <c r="D27" s="6"/>
      <c r="E27" s="6"/>
      <c r="F27" s="6"/>
    </row>
    <row r="28" spans="1:7" ht="14.25" x14ac:dyDescent="0.2">
      <c r="A28" s="6"/>
      <c r="B28" s="98"/>
      <c r="C28" s="99"/>
      <c r="D28" s="99"/>
      <c r="E28" s="99"/>
      <c r="F28" s="6"/>
    </row>
    <row r="29" spans="1:7" x14ac:dyDescent="0.2">
      <c r="A29" s="6"/>
      <c r="B29" s="6"/>
      <c r="C29" s="6"/>
      <c r="D29" s="6"/>
      <c r="E29" s="6"/>
      <c r="F29" s="6"/>
    </row>
    <row r="30" spans="1:7" x14ac:dyDescent="0.2">
      <c r="A30" s="4"/>
      <c r="B30" s="16"/>
      <c r="C30" s="2"/>
      <c r="D30" s="2"/>
      <c r="E30" s="2"/>
      <c r="F30" s="2"/>
    </row>
    <row r="31" spans="1:7" ht="12.75" customHeight="1" x14ac:dyDescent="0.2">
      <c r="A31" s="4"/>
      <c r="B31" s="17"/>
      <c r="C31" s="100"/>
      <c r="D31" s="100"/>
      <c r="E31" s="2"/>
      <c r="F31" s="2"/>
    </row>
    <row r="32" spans="1:7" ht="12.75" customHeight="1" x14ac:dyDescent="0.2">
      <c r="A32" s="4"/>
      <c r="B32" s="17"/>
      <c r="C32" s="2"/>
      <c r="D32" s="2"/>
      <c r="E32" s="2"/>
      <c r="F32" s="2"/>
    </row>
    <row r="33" spans="1:6" ht="12.75" customHeight="1" x14ac:dyDescent="0.2">
      <c r="A33" s="4"/>
      <c r="B33" s="17"/>
      <c r="C33" s="2"/>
      <c r="D33" s="2"/>
      <c r="E33" s="2"/>
      <c r="F33" s="2"/>
    </row>
    <row r="34" spans="1:6" ht="12.75" customHeight="1" x14ac:dyDescent="0.2">
      <c r="A34" s="4"/>
      <c r="B34" s="17"/>
      <c r="C34" s="2"/>
      <c r="D34" s="2"/>
      <c r="E34" s="2"/>
      <c r="F34" s="2"/>
    </row>
    <row r="35" spans="1:6" ht="12.75" customHeight="1" x14ac:dyDescent="0.2">
      <c r="A35" s="4"/>
      <c r="B35" s="2"/>
      <c r="C35" s="2"/>
      <c r="D35" s="2"/>
      <c r="E35" s="2"/>
      <c r="F35" s="2"/>
    </row>
    <row r="36" spans="1:6" ht="12.75" customHeight="1" x14ac:dyDescent="0.2">
      <c r="A36" s="4"/>
      <c r="B36" s="2"/>
      <c r="C36" s="2"/>
      <c r="D36" s="2"/>
      <c r="E36" s="2"/>
      <c r="F36" s="2"/>
    </row>
    <row r="37" spans="1:6" x14ac:dyDescent="0.2">
      <c r="A37" s="4"/>
      <c r="B37" s="2"/>
      <c r="C37" s="2"/>
      <c r="D37" s="2"/>
      <c r="E37" s="2"/>
      <c r="F37" s="2"/>
    </row>
    <row r="38" spans="1:6" x14ac:dyDescent="0.2">
      <c r="A38" s="4"/>
      <c r="B38" s="2"/>
      <c r="C38" s="2"/>
      <c r="D38" s="2"/>
      <c r="E38" s="2"/>
      <c r="F38" s="2"/>
    </row>
    <row r="39" spans="1:6" x14ac:dyDescent="0.2">
      <c r="A39" s="18"/>
      <c r="B39" s="2"/>
      <c r="C39" s="2"/>
      <c r="D39" s="2"/>
      <c r="E39" s="2"/>
      <c r="F39" s="2"/>
    </row>
    <row r="40" spans="1:6" x14ac:dyDescent="0.2">
      <c r="A40" s="2"/>
      <c r="B40" s="2"/>
      <c r="C40" s="2"/>
      <c r="D40" s="2"/>
      <c r="E40" s="2"/>
      <c r="F40" s="2"/>
    </row>
    <row r="41" spans="1:6" x14ac:dyDescent="0.2">
      <c r="B41" s="2"/>
      <c r="C41" s="2"/>
      <c r="D41" s="2"/>
      <c r="E41" s="2"/>
      <c r="F41" s="2"/>
    </row>
    <row r="42" spans="1:6" x14ac:dyDescent="0.2">
      <c r="B42" s="2"/>
      <c r="C42" s="2"/>
      <c r="D42" s="2"/>
      <c r="E42" s="2"/>
      <c r="F42" s="2"/>
    </row>
  </sheetData>
  <sheetProtection selectLockedCells="1"/>
  <mergeCells count="4">
    <mergeCell ref="B25:F25"/>
    <mergeCell ref="B28:E28"/>
    <mergeCell ref="C31:D31"/>
    <mergeCell ref="A1:C1"/>
  </mergeCells>
  <pageMargins left="0.75" right="0.75" top="0.25" bottom="0.2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zoomScaleNormal="100" workbookViewId="0">
      <selection activeCell="B3" sqref="B3"/>
    </sheetView>
  </sheetViews>
  <sheetFormatPr defaultColWidth="9.140625" defaultRowHeight="12.75" x14ac:dyDescent="0.2"/>
  <cols>
    <col min="1" max="1" width="27.28515625" style="3" customWidth="1"/>
    <col min="2" max="2" width="56.7109375" style="3" customWidth="1"/>
    <col min="3" max="16384" width="9.140625" style="3"/>
  </cols>
  <sheetData>
    <row r="1" spans="1:2" s="11" customFormat="1" ht="99.95" customHeight="1" x14ac:dyDescent="0.2">
      <c r="B1" s="12" t="s">
        <v>43</v>
      </c>
    </row>
    <row r="2" spans="1:2" s="11" customFormat="1" ht="15" thickBot="1" x14ac:dyDescent="0.25">
      <c r="A2" s="13"/>
      <c r="B2" s="13"/>
    </row>
    <row r="3" spans="1:2" ht="26.1" customHeight="1" thickBot="1" x14ac:dyDescent="0.25">
      <c r="A3" s="10" t="s">
        <v>27</v>
      </c>
      <c r="B3" s="28"/>
    </row>
    <row r="4" spans="1:2" ht="12.6" customHeight="1" thickBot="1" x14ac:dyDescent="0.25">
      <c r="A4" s="10"/>
      <c r="B4" s="20"/>
    </row>
    <row r="5" spans="1:2" ht="24.95" customHeight="1" thickBot="1" x14ac:dyDescent="0.25">
      <c r="A5" s="10" t="s">
        <v>28</v>
      </c>
      <c r="B5" s="26"/>
    </row>
    <row r="6" spans="1:2" ht="13.5" thickBot="1" x14ac:dyDescent="0.25">
      <c r="A6" s="10"/>
      <c r="B6" s="9"/>
    </row>
    <row r="7" spans="1:2" ht="26.1" customHeight="1" thickBot="1" x14ac:dyDescent="0.25">
      <c r="A7" s="10" t="s">
        <v>29</v>
      </c>
      <c r="B7" s="26"/>
    </row>
    <row r="8" spans="1:2" ht="13.5" thickBot="1" x14ac:dyDescent="0.25">
      <c r="A8" s="10"/>
      <c r="B8" s="9"/>
    </row>
    <row r="9" spans="1:2" ht="38.450000000000003" customHeight="1" thickBot="1" x14ac:dyDescent="0.25">
      <c r="A9" s="10" t="s">
        <v>243</v>
      </c>
      <c r="B9" s="26"/>
    </row>
    <row r="10" spans="1:2" ht="12.95" customHeight="1" x14ac:dyDescent="0.2">
      <c r="A10" s="10"/>
      <c r="B10" s="29"/>
    </row>
    <row r="11" spans="1:2" s="2" customFormat="1" ht="37.5" customHeight="1" thickBot="1" x14ac:dyDescent="0.25">
      <c r="B11" s="10" t="s">
        <v>30</v>
      </c>
    </row>
    <row r="12" spans="1:2" ht="24.95" customHeight="1" thickBot="1" x14ac:dyDescent="0.25">
      <c r="A12" s="10" t="s">
        <v>31</v>
      </c>
      <c r="B12" s="26"/>
    </row>
    <row r="13" spans="1:2" ht="13.5" thickBot="1" x14ac:dyDescent="0.25">
      <c r="A13" s="10"/>
      <c r="B13" s="9"/>
    </row>
    <row r="14" spans="1:2" ht="25.5" customHeight="1" thickBot="1" x14ac:dyDescent="0.25">
      <c r="A14" s="10" t="s">
        <v>32</v>
      </c>
      <c r="B14" s="26"/>
    </row>
    <row r="15" spans="1:2" ht="13.5" thickBot="1" x14ac:dyDescent="0.25">
      <c r="A15" s="10"/>
      <c r="B15" s="9"/>
    </row>
    <row r="16" spans="1:2" ht="24.95" customHeight="1" thickBot="1" x14ac:dyDescent="0.25">
      <c r="A16" s="10" t="s">
        <v>36</v>
      </c>
      <c r="B16" s="27"/>
    </row>
    <row r="17" spans="1:2" ht="13.5" thickBot="1" x14ac:dyDescent="0.25">
      <c r="A17" s="10"/>
      <c r="B17" s="9"/>
    </row>
    <row r="18" spans="1:2" ht="24.95" customHeight="1" thickBot="1" x14ac:dyDescent="0.25">
      <c r="A18" s="10" t="s">
        <v>41</v>
      </c>
      <c r="B18" s="27"/>
    </row>
    <row r="19" spans="1:2" ht="13.5" thickBot="1" x14ac:dyDescent="0.25">
      <c r="A19" s="10"/>
      <c r="B19" s="9"/>
    </row>
    <row r="20" spans="1:2" ht="24.95" customHeight="1" thickBot="1" x14ac:dyDescent="0.25">
      <c r="A20" s="10" t="s">
        <v>33</v>
      </c>
      <c r="B20" s="26"/>
    </row>
    <row r="21" spans="1:2" x14ac:dyDescent="0.2">
      <c r="A21" s="10"/>
      <c r="B21" s="9"/>
    </row>
    <row r="22" spans="1:2" ht="37.5" customHeight="1" thickBot="1" x14ac:dyDescent="0.25">
      <c r="B22" s="10" t="s">
        <v>34</v>
      </c>
    </row>
    <row r="23" spans="1:2" ht="12.95" customHeight="1" x14ac:dyDescent="0.2">
      <c r="A23" s="10" t="s">
        <v>37</v>
      </c>
      <c r="B23" s="23"/>
    </row>
    <row r="24" spans="1:2" ht="14.25" x14ac:dyDescent="0.2">
      <c r="A24" s="10" t="s">
        <v>38</v>
      </c>
      <c r="B24" s="24"/>
    </row>
    <row r="25" spans="1:2" x14ac:dyDescent="0.2">
      <c r="A25" s="10" t="s">
        <v>39</v>
      </c>
      <c r="B25" s="25"/>
    </row>
    <row r="26" spans="1:2" x14ac:dyDescent="0.2">
      <c r="A26" s="10" t="s">
        <v>40</v>
      </c>
      <c r="B26" s="21" t="s">
        <v>42</v>
      </c>
    </row>
    <row r="27" spans="1:2" ht="12.75" customHeight="1" thickBot="1" x14ac:dyDescent="0.25">
      <c r="A27" s="10" t="s">
        <v>35</v>
      </c>
      <c r="B27" s="22"/>
    </row>
    <row r="28" spans="1:2" ht="12.75" customHeight="1" x14ac:dyDescent="0.2">
      <c r="A28" s="4"/>
      <c r="B28" s="17"/>
    </row>
    <row r="29" spans="1:2" ht="12.75" customHeight="1" x14ac:dyDescent="0.2">
      <c r="A29" s="4"/>
      <c r="B29" s="17"/>
    </row>
    <row r="30" spans="1:2" ht="12.75" customHeight="1" x14ac:dyDescent="0.2">
      <c r="A30" s="4"/>
      <c r="B30" s="17"/>
    </row>
    <row r="31" spans="1:2" ht="12.75" customHeight="1" x14ac:dyDescent="0.2">
      <c r="A31" s="4"/>
      <c r="B31" s="2"/>
    </row>
    <row r="32" spans="1:2" ht="12.75" customHeight="1" x14ac:dyDescent="0.2">
      <c r="A32" s="4"/>
      <c r="B32" s="2"/>
    </row>
    <row r="33" spans="1:2" x14ac:dyDescent="0.2">
      <c r="A33" s="4"/>
      <c r="B33" s="2"/>
    </row>
    <row r="34" spans="1:2" x14ac:dyDescent="0.2">
      <c r="A34" s="4"/>
      <c r="B34" s="2"/>
    </row>
    <row r="35" spans="1:2" x14ac:dyDescent="0.2">
      <c r="A35" s="18"/>
      <c r="B35" s="2"/>
    </row>
    <row r="36" spans="1:2" x14ac:dyDescent="0.2">
      <c r="A36" s="2"/>
      <c r="B36" s="2"/>
    </row>
    <row r="37" spans="1:2" x14ac:dyDescent="0.2">
      <c r="B37" s="2"/>
    </row>
    <row r="38" spans="1:2" x14ac:dyDescent="0.2">
      <c r="B38" s="2"/>
    </row>
  </sheetData>
  <sheetProtection algorithmName="SHA-512" hashValue="tMhQZIMUIZGrkrEUWdLT7GumaKSuRpZzMiFEvP5TofXM93WzTgBKfuDpC87AgP81tq3mseDvpMCMIlIUMsde/w==" saltValue="vSHXLs7BynhDic8Q0LBLlQ==" spinCount="100000" sheet="1" objects="1" scenarios="1" selectLockedCells="1"/>
  <dataValidations count="4">
    <dataValidation type="date" operator="greaterThanOrEqual" allowBlank="1" showInputMessage="1" showErrorMessage="1" errorTitle="Date of Submission" error="Please confirm that the date of submission is in the year 2022." sqref="B3">
      <formula1>44562</formula1>
    </dataValidation>
    <dataValidation type="list" showInputMessage="1" showErrorMessage="1" sqref="B7">
      <formula1>"Manufacturer, Food Wholesaler, Food Distributor, WIC Corporate Vendor, WIC Independent Grocer, Other"</formula1>
    </dataValidation>
    <dataValidation type="textLength" operator="equal" showErrorMessage="1" errorTitle="Invalid Phone Number" error="Please enter a 10-digit phone number." sqref="B16">
      <formula1>10</formula1>
    </dataValidation>
    <dataValidation type="textLength" operator="equal" showInputMessage="1" showErrorMessage="1" errorTitle="Enter FAX Number" error="Please enter a 10-digit FAX number, or ten zeros (0000000000) if business has no FAX." sqref="B18">
      <formula1>10</formula1>
    </dataValidation>
  </dataValidations>
  <pageMargins left="0.75" right="0.75" top="0.25"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workbookViewId="0">
      <selection activeCell="A27" sqref="A27"/>
    </sheetView>
  </sheetViews>
  <sheetFormatPr defaultColWidth="8.7109375" defaultRowHeight="12.75" x14ac:dyDescent="0.2"/>
  <cols>
    <col min="1" max="1" width="19.140625" style="19" customWidth="1"/>
    <col min="2" max="4" width="7.140625" style="19" customWidth="1"/>
    <col min="5" max="5" width="17.140625" style="19" customWidth="1"/>
    <col min="6" max="6" width="15.85546875" style="19" customWidth="1"/>
    <col min="7" max="7" width="14.140625" style="19" customWidth="1"/>
    <col min="8" max="8" width="11.42578125" style="19" customWidth="1"/>
    <col min="9" max="9" width="17.85546875" style="42" customWidth="1"/>
    <col min="10" max="10" width="18" style="19" customWidth="1"/>
    <col min="11" max="11" width="38.140625" style="19" customWidth="1"/>
    <col min="12" max="12" width="22.7109375" style="19" customWidth="1"/>
    <col min="13" max="19" width="13.5703125" style="19" customWidth="1"/>
    <col min="20" max="20" width="34.140625" style="19" customWidth="1"/>
    <col min="21" max="16384" width="8.7109375" style="19"/>
  </cols>
  <sheetData>
    <row r="1" spans="1:13" s="11" customFormat="1" ht="99.95" customHeight="1" x14ac:dyDescent="0.2">
      <c r="A1" s="104" t="s">
        <v>264</v>
      </c>
      <c r="B1" s="104"/>
      <c r="C1" s="104"/>
      <c r="D1" s="104"/>
      <c r="E1" s="104"/>
      <c r="F1" s="104"/>
      <c r="G1" s="104"/>
      <c r="H1" s="104"/>
    </row>
    <row r="2" spans="1:13" ht="15" x14ac:dyDescent="0.25">
      <c r="A2" s="31"/>
      <c r="B2" s="30"/>
      <c r="C2" s="35"/>
      <c r="D2" s="35"/>
      <c r="E2" s="31"/>
      <c r="F2" s="32"/>
      <c r="G2" s="32"/>
      <c r="H2" s="32"/>
      <c r="I2" s="85"/>
      <c r="J2" s="31"/>
      <c r="K2" s="31"/>
      <c r="L2" s="34"/>
      <c r="M2" s="34"/>
    </row>
    <row r="3" spans="1:13" ht="37.5" customHeight="1" x14ac:dyDescent="0.2">
      <c r="A3" s="105" t="s">
        <v>75</v>
      </c>
      <c r="B3" s="105"/>
      <c r="C3" s="105"/>
      <c r="D3" s="105"/>
      <c r="E3" s="105"/>
      <c r="F3" s="105" t="s">
        <v>79</v>
      </c>
      <c r="G3" s="105"/>
      <c r="H3" s="105"/>
      <c r="I3" s="85"/>
      <c r="J3" s="31"/>
      <c r="K3" s="31"/>
      <c r="L3" s="34"/>
      <c r="M3" s="34"/>
    </row>
    <row r="4" spans="1:13" ht="14.45" customHeight="1" x14ac:dyDescent="0.2">
      <c r="A4" s="102" t="s">
        <v>248</v>
      </c>
      <c r="B4" s="102"/>
      <c r="C4" s="102"/>
      <c r="D4" s="102"/>
      <c r="E4" s="102"/>
      <c r="F4" s="102" t="s">
        <v>256</v>
      </c>
      <c r="G4" s="102"/>
      <c r="H4" s="102"/>
      <c r="I4" s="85"/>
      <c r="J4" s="36"/>
      <c r="K4" s="36"/>
      <c r="L4" s="37"/>
      <c r="M4" s="37"/>
    </row>
    <row r="5" spans="1:13" ht="14.45" customHeight="1" x14ac:dyDescent="0.2">
      <c r="A5" s="102" t="s">
        <v>249</v>
      </c>
      <c r="B5" s="102"/>
      <c r="C5" s="102"/>
      <c r="D5" s="102"/>
      <c r="E5" s="102"/>
      <c r="F5" s="103" t="s">
        <v>257</v>
      </c>
      <c r="G5" s="103"/>
      <c r="H5" s="103"/>
      <c r="I5" s="85"/>
      <c r="J5" s="36"/>
      <c r="K5" s="36"/>
      <c r="L5" s="37"/>
      <c r="M5" s="37"/>
    </row>
    <row r="6" spans="1:13" ht="14.45" customHeight="1" x14ac:dyDescent="0.2">
      <c r="A6" s="102" t="s">
        <v>250</v>
      </c>
      <c r="B6" s="102"/>
      <c r="C6" s="102"/>
      <c r="D6" s="102"/>
      <c r="E6" s="102"/>
      <c r="F6" s="103" t="s">
        <v>258</v>
      </c>
      <c r="G6" s="103"/>
      <c r="H6" s="103"/>
      <c r="I6" s="85"/>
      <c r="J6" s="36"/>
      <c r="K6" s="36"/>
      <c r="L6" s="37"/>
      <c r="M6" s="37"/>
    </row>
    <row r="7" spans="1:13" ht="14.45" customHeight="1" x14ac:dyDescent="0.2">
      <c r="A7" s="102" t="s">
        <v>251</v>
      </c>
      <c r="B7" s="102"/>
      <c r="C7" s="102"/>
      <c r="D7" s="102"/>
      <c r="E7" s="102"/>
      <c r="F7" s="107"/>
      <c r="G7" s="107"/>
      <c r="H7" s="107"/>
      <c r="I7" s="85"/>
      <c r="J7" s="36"/>
      <c r="K7" s="36"/>
      <c r="L7" s="37"/>
      <c r="M7" s="37"/>
    </row>
    <row r="8" spans="1:13" ht="14.45" customHeight="1" x14ac:dyDescent="0.2">
      <c r="A8" s="102" t="s">
        <v>252</v>
      </c>
      <c r="B8" s="102"/>
      <c r="C8" s="102"/>
      <c r="D8" s="102"/>
      <c r="E8" s="102"/>
      <c r="F8" s="107"/>
      <c r="G8" s="107"/>
      <c r="H8" s="107"/>
      <c r="I8" s="85"/>
      <c r="J8" s="36"/>
      <c r="K8" s="36"/>
      <c r="L8" s="37"/>
      <c r="M8" s="37"/>
    </row>
    <row r="9" spans="1:13" ht="14.45" customHeight="1" x14ac:dyDescent="0.2">
      <c r="A9" s="102" t="s">
        <v>253</v>
      </c>
      <c r="B9" s="102"/>
      <c r="C9" s="102"/>
      <c r="D9" s="102"/>
      <c r="E9" s="102"/>
      <c r="F9" s="107"/>
      <c r="G9" s="107"/>
      <c r="H9" s="107"/>
      <c r="I9" s="85"/>
      <c r="J9" s="36"/>
      <c r="K9" s="36"/>
      <c r="L9" s="37"/>
      <c r="M9" s="37"/>
    </row>
    <row r="10" spans="1:13" ht="14.45" customHeight="1" x14ac:dyDescent="0.2">
      <c r="A10" s="102" t="s">
        <v>255</v>
      </c>
      <c r="B10" s="102"/>
      <c r="C10" s="102"/>
      <c r="D10" s="102"/>
      <c r="E10" s="102"/>
      <c r="F10" s="84"/>
      <c r="G10" s="84"/>
      <c r="H10" s="84"/>
      <c r="I10" s="85"/>
      <c r="J10" s="36"/>
      <c r="K10" s="36"/>
      <c r="L10" s="37"/>
      <c r="M10" s="37"/>
    </row>
    <row r="11" spans="1:13" ht="14.45" customHeight="1" x14ac:dyDescent="0.2">
      <c r="A11" s="102" t="s">
        <v>254</v>
      </c>
      <c r="B11" s="102"/>
      <c r="C11" s="102"/>
      <c r="D11" s="102"/>
      <c r="E11" s="102"/>
      <c r="F11" s="84"/>
      <c r="G11" s="84"/>
      <c r="H11" s="32"/>
      <c r="I11" s="85"/>
      <c r="J11" s="36"/>
      <c r="K11" s="36"/>
      <c r="L11" s="37"/>
      <c r="M11" s="37"/>
    </row>
    <row r="12" spans="1:13" ht="14.45" customHeight="1" x14ac:dyDescent="0.2">
      <c r="A12" s="82"/>
      <c r="B12" s="82"/>
      <c r="C12" s="82"/>
      <c r="D12" s="82"/>
      <c r="E12" s="82"/>
      <c r="F12" s="84"/>
      <c r="G12" s="84"/>
      <c r="H12" s="32"/>
      <c r="I12" s="85"/>
      <c r="J12" s="36"/>
      <c r="K12" s="36"/>
      <c r="L12" s="37"/>
      <c r="M12" s="37"/>
    </row>
    <row r="13" spans="1:13" ht="14.45" customHeight="1" x14ac:dyDescent="0.2">
      <c r="A13" s="82"/>
      <c r="B13" s="82"/>
      <c r="C13" s="82"/>
      <c r="D13" s="82"/>
      <c r="E13" s="82"/>
      <c r="F13" s="84"/>
      <c r="G13" s="84"/>
      <c r="H13" s="32"/>
      <c r="I13" s="85"/>
      <c r="J13" s="36"/>
      <c r="K13" s="36"/>
      <c r="L13" s="37"/>
      <c r="M13" s="37"/>
    </row>
    <row r="14" spans="1:13" ht="14.1" customHeight="1" x14ac:dyDescent="0.2">
      <c r="A14" s="105" t="s">
        <v>44</v>
      </c>
      <c r="B14" s="105"/>
      <c r="C14" s="105"/>
      <c r="D14" s="105"/>
      <c r="E14" s="105"/>
      <c r="F14" s="105"/>
      <c r="G14" s="105"/>
      <c r="H14" s="105"/>
      <c r="I14" s="85"/>
      <c r="J14" s="31"/>
      <c r="K14" s="31"/>
      <c r="L14" s="34"/>
      <c r="M14" s="34"/>
    </row>
    <row r="15" spans="1:13" ht="24.95" customHeight="1" x14ac:dyDescent="0.2">
      <c r="A15" s="106" t="s">
        <v>259</v>
      </c>
      <c r="B15" s="106"/>
      <c r="C15" s="106"/>
      <c r="D15" s="106"/>
      <c r="E15" s="106"/>
      <c r="F15" s="106"/>
      <c r="G15" s="106"/>
      <c r="H15" s="106"/>
      <c r="I15" s="38"/>
      <c r="J15" s="31"/>
      <c r="K15" s="31"/>
      <c r="L15" s="34"/>
      <c r="M15" s="34"/>
    </row>
    <row r="16" spans="1:13" ht="24.95" customHeight="1" x14ac:dyDescent="0.2">
      <c r="A16" s="106" t="s">
        <v>261</v>
      </c>
      <c r="B16" s="106"/>
      <c r="C16" s="106"/>
      <c r="D16" s="106"/>
      <c r="E16" s="106"/>
      <c r="F16" s="106"/>
      <c r="G16" s="106"/>
      <c r="H16" s="106"/>
      <c r="I16" s="38"/>
      <c r="J16" s="31"/>
      <c r="K16" s="31"/>
      <c r="L16" s="34"/>
      <c r="M16" s="34"/>
    </row>
    <row r="17" spans="1:13" ht="24.95" customHeight="1" x14ac:dyDescent="0.2">
      <c r="A17" s="106" t="s">
        <v>260</v>
      </c>
      <c r="B17" s="106"/>
      <c r="C17" s="106"/>
      <c r="D17" s="106"/>
      <c r="E17" s="106"/>
      <c r="F17" s="106"/>
      <c r="G17" s="106"/>
      <c r="H17" s="106"/>
      <c r="I17" s="38"/>
      <c r="J17" s="31"/>
      <c r="K17" s="31"/>
      <c r="L17" s="34"/>
      <c r="M17" s="34"/>
    </row>
    <row r="18" spans="1:13" ht="24.95" customHeight="1" x14ac:dyDescent="0.2">
      <c r="A18" s="106" t="s">
        <v>262</v>
      </c>
      <c r="B18" s="106"/>
      <c r="C18" s="106"/>
      <c r="D18" s="106"/>
      <c r="E18" s="106"/>
      <c r="F18" s="106"/>
      <c r="G18" s="106"/>
      <c r="H18" s="106"/>
      <c r="I18" s="38"/>
      <c r="J18" s="31"/>
      <c r="K18" s="31"/>
      <c r="L18" s="34"/>
      <c r="M18" s="34"/>
    </row>
    <row r="19" spans="1:13" ht="14.1" customHeight="1" x14ac:dyDescent="0.2">
      <c r="A19" s="106"/>
      <c r="B19" s="106"/>
      <c r="C19" s="106"/>
      <c r="D19" s="106"/>
      <c r="E19" s="106"/>
      <c r="F19" s="106"/>
      <c r="G19" s="106"/>
      <c r="H19" s="106"/>
      <c r="I19" s="38"/>
      <c r="J19" s="31"/>
      <c r="K19" s="31"/>
      <c r="L19" s="34"/>
      <c r="M19" s="34"/>
    </row>
    <row r="20" spans="1:13" s="44" customFormat="1" x14ac:dyDescent="0.2">
      <c r="A20" s="49"/>
      <c r="B20" s="49"/>
      <c r="C20" s="49"/>
      <c r="D20" s="49"/>
      <c r="E20" s="50"/>
      <c r="F20" s="51"/>
      <c r="G20" s="84"/>
      <c r="H20" s="52"/>
      <c r="I20" s="52"/>
      <c r="J20" s="45"/>
      <c r="K20" s="45"/>
      <c r="L20" s="53"/>
      <c r="M20" s="53"/>
    </row>
    <row r="21" spans="1:13" s="44" customFormat="1" x14ac:dyDescent="0.2">
      <c r="A21" s="57" t="s">
        <v>61</v>
      </c>
      <c r="B21" s="45"/>
      <c r="C21" s="45"/>
      <c r="D21" s="45"/>
      <c r="E21" s="45"/>
      <c r="F21" s="45"/>
      <c r="G21" s="83"/>
      <c r="H21" s="45"/>
      <c r="I21" s="52"/>
      <c r="J21" s="45"/>
      <c r="K21" s="45"/>
      <c r="L21" s="53"/>
      <c r="M21" s="53"/>
    </row>
    <row r="22" spans="1:13" s="44" customFormat="1" x14ac:dyDescent="0.2">
      <c r="A22" s="45" t="s">
        <v>48</v>
      </c>
      <c r="B22" s="45"/>
      <c r="C22" s="45"/>
      <c r="D22" s="45"/>
      <c r="E22" s="45"/>
      <c r="F22" s="45"/>
      <c r="G22" s="83"/>
      <c r="H22" s="45"/>
      <c r="I22" s="52"/>
      <c r="J22" s="45"/>
      <c r="K22" s="45"/>
      <c r="L22" s="53"/>
      <c r="M22" s="53"/>
    </row>
    <row r="23" spans="1:13" s="44" customFormat="1" x14ac:dyDescent="0.2">
      <c r="A23" s="45" t="s">
        <v>49</v>
      </c>
      <c r="B23" s="45"/>
      <c r="C23" s="54"/>
      <c r="D23" s="54"/>
      <c r="E23" s="45"/>
      <c r="F23" s="54"/>
      <c r="G23" s="83"/>
      <c r="H23" s="45"/>
      <c r="I23" s="52"/>
      <c r="J23" s="45"/>
      <c r="K23" s="45"/>
      <c r="L23" s="53"/>
      <c r="M23" s="53"/>
    </row>
    <row r="24" spans="1:13" ht="14.25" x14ac:dyDescent="0.2">
      <c r="A24" s="54" t="s">
        <v>62</v>
      </c>
      <c r="B24" s="39"/>
      <c r="C24" s="39"/>
      <c r="D24" s="39"/>
      <c r="E24" s="39"/>
      <c r="F24" s="39"/>
      <c r="G24" s="32"/>
      <c r="H24" s="31"/>
      <c r="I24" s="38"/>
      <c r="J24" s="31"/>
      <c r="K24" s="31"/>
      <c r="L24" s="34"/>
      <c r="M24" s="34"/>
    </row>
    <row r="25" spans="1:13" ht="14.25" x14ac:dyDescent="0.2">
      <c r="A25" s="53"/>
      <c r="B25" s="34"/>
      <c r="C25" s="40"/>
      <c r="D25" s="40"/>
      <c r="E25" s="34"/>
      <c r="F25" s="40"/>
      <c r="G25" s="41"/>
      <c r="H25" s="34"/>
      <c r="I25" s="1"/>
      <c r="J25" s="34"/>
      <c r="K25" s="34"/>
      <c r="L25" s="34"/>
      <c r="M25" s="34"/>
    </row>
    <row r="26" spans="1:13" ht="56.45" customHeight="1" x14ac:dyDescent="0.2">
      <c r="A26" s="60" t="s">
        <v>0</v>
      </c>
      <c r="B26" s="61" t="s">
        <v>73</v>
      </c>
      <c r="C26" s="61" t="s">
        <v>74</v>
      </c>
      <c r="D26" s="61" t="s">
        <v>1</v>
      </c>
      <c r="E26" s="61" t="s">
        <v>50</v>
      </c>
      <c r="F26" s="61" t="s">
        <v>51</v>
      </c>
      <c r="G26" s="61" t="s">
        <v>70</v>
      </c>
      <c r="H26" s="61" t="s">
        <v>263</v>
      </c>
      <c r="I26" s="61" t="s">
        <v>269</v>
      </c>
      <c r="J26" s="61" t="s">
        <v>270</v>
      </c>
      <c r="K26" s="62" t="s">
        <v>100</v>
      </c>
    </row>
    <row r="27" spans="1:13" ht="14.1" customHeight="1" x14ac:dyDescent="0.2">
      <c r="A27" s="64"/>
      <c r="B27" s="67" t="str">
        <f>IFERROR(CODE(RIGHT(WheatBread91415207[[#This Row],[UPC]],1)) - 48,"")</f>
        <v/>
      </c>
      <c r="C27"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27" s="67" t="str">
        <f>IF(WheatBread91415207[[#This Row],[Calc Check]]="","",IF(WheatBread91415207[[#This Row],[Calc Check]]=10,IF(WheatBread91415207[[#This Row],[UPC Check]]=0,"YES","NO"),IF(WheatBread91415207[[#This Row],[Calc Check]]=WheatBread91415207[[#This Row],[UPC Check]],"YES","NO")))</f>
        <v/>
      </c>
      <c r="E27" s="65"/>
      <c r="F27" s="65"/>
      <c r="G27" s="65"/>
      <c r="H27" s="65"/>
      <c r="I27" s="65"/>
      <c r="J27" s="65"/>
      <c r="K27" s="66"/>
    </row>
    <row r="28" spans="1:13" ht="14.1" customHeight="1" x14ac:dyDescent="0.2">
      <c r="A28" s="64"/>
      <c r="B28" s="67" t="str">
        <f>IFERROR(CODE(RIGHT(WheatBread91415207[[#This Row],[UPC]],1)) - 48,"")</f>
        <v/>
      </c>
      <c r="C28"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28" s="67" t="str">
        <f>IF(WheatBread91415207[[#This Row],[Calc Check]]="","",IF(WheatBread91415207[[#This Row],[Calc Check]]=10,IF(WheatBread91415207[[#This Row],[UPC Check]]=0,"YES","NO"),IF(WheatBread91415207[[#This Row],[Calc Check]]=WheatBread91415207[[#This Row],[UPC Check]],"YES","NO")))</f>
        <v/>
      </c>
      <c r="E28" s="65"/>
      <c r="F28" s="65"/>
      <c r="G28" s="65"/>
      <c r="H28" s="65"/>
      <c r="I28" s="65"/>
      <c r="J28" s="65"/>
      <c r="K28" s="66"/>
    </row>
    <row r="29" spans="1:13" ht="14.1" customHeight="1" x14ac:dyDescent="0.2">
      <c r="A29" s="64"/>
      <c r="B29" s="67" t="str">
        <f>IFERROR(CODE(RIGHT(WheatBread91415207[[#This Row],[UPC]],1)) - 48,"")</f>
        <v/>
      </c>
      <c r="C29"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29" s="67" t="str">
        <f>IF(WheatBread91415207[[#This Row],[Calc Check]]="","",IF(WheatBread91415207[[#This Row],[Calc Check]]=10,IF(WheatBread91415207[[#This Row],[UPC Check]]=0,"YES","NO"),IF(WheatBread91415207[[#This Row],[Calc Check]]=WheatBread91415207[[#This Row],[UPC Check]],"YES","NO")))</f>
        <v/>
      </c>
      <c r="E29" s="65"/>
      <c r="F29" s="65"/>
      <c r="G29" s="65"/>
      <c r="H29" s="65"/>
      <c r="I29" s="65"/>
      <c r="J29" s="65"/>
      <c r="K29" s="66"/>
    </row>
    <row r="30" spans="1:13" ht="14.1" customHeight="1" x14ac:dyDescent="0.2">
      <c r="A30" s="64"/>
      <c r="B30" s="67" t="str">
        <f>IFERROR(CODE(RIGHT(WheatBread91415207[[#This Row],[UPC]],1)) - 48,"")</f>
        <v/>
      </c>
      <c r="C30"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0" s="67" t="str">
        <f>IF(WheatBread91415207[[#This Row],[Calc Check]]="","",IF(WheatBread91415207[[#This Row],[Calc Check]]=10,IF(WheatBread91415207[[#This Row],[UPC Check]]=0,"YES","NO"),IF(WheatBread91415207[[#This Row],[Calc Check]]=WheatBread91415207[[#This Row],[UPC Check]],"YES","NO")))</f>
        <v/>
      </c>
      <c r="E30" s="65"/>
      <c r="F30" s="65"/>
      <c r="G30" s="65"/>
      <c r="H30" s="65"/>
      <c r="I30" s="65"/>
      <c r="J30" s="65"/>
      <c r="K30" s="66"/>
    </row>
    <row r="31" spans="1:13" ht="14.1" customHeight="1" x14ac:dyDescent="0.2">
      <c r="A31" s="64"/>
      <c r="B31" s="67" t="str">
        <f>IFERROR(CODE(RIGHT(WheatBread91415207[[#This Row],[UPC]],1)) - 48,"")</f>
        <v/>
      </c>
      <c r="C31"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1" s="67" t="str">
        <f>IF(WheatBread91415207[[#This Row],[Calc Check]]="","",IF(WheatBread91415207[[#This Row],[Calc Check]]=10,IF(WheatBread91415207[[#This Row],[UPC Check]]=0,"YES","NO"),IF(WheatBread91415207[[#This Row],[Calc Check]]=WheatBread91415207[[#This Row],[UPC Check]],"YES","NO")))</f>
        <v/>
      </c>
      <c r="E31" s="65"/>
      <c r="F31" s="65"/>
      <c r="G31" s="65"/>
      <c r="H31" s="65"/>
      <c r="I31" s="65"/>
      <c r="J31" s="65"/>
      <c r="K31" s="66"/>
    </row>
    <row r="32" spans="1:13" ht="14.1" customHeight="1" x14ac:dyDescent="0.2">
      <c r="A32" s="64"/>
      <c r="B32" s="67" t="str">
        <f>IFERROR(CODE(RIGHT(WheatBread91415207[[#This Row],[UPC]],1)) - 48,"")</f>
        <v/>
      </c>
      <c r="C32"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2" s="67" t="str">
        <f>IF(WheatBread91415207[[#This Row],[Calc Check]]="","",IF(WheatBread91415207[[#This Row],[Calc Check]]=10,IF(WheatBread91415207[[#This Row],[UPC Check]]=0,"YES","NO"),IF(WheatBread91415207[[#This Row],[Calc Check]]=WheatBread91415207[[#This Row],[UPC Check]],"YES","NO")))</f>
        <v/>
      </c>
      <c r="E32" s="65"/>
      <c r="F32" s="65"/>
      <c r="G32" s="65"/>
      <c r="H32" s="65"/>
      <c r="I32" s="65"/>
      <c r="J32" s="65"/>
      <c r="K32" s="66"/>
    </row>
    <row r="33" spans="1:11" ht="14.1" customHeight="1" x14ac:dyDescent="0.2">
      <c r="A33" s="64"/>
      <c r="B33" s="67" t="str">
        <f>IFERROR(CODE(RIGHT(WheatBread91415207[[#This Row],[UPC]],1)) - 48,"")</f>
        <v/>
      </c>
      <c r="C33"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3" s="67" t="str">
        <f>IF(WheatBread91415207[[#This Row],[Calc Check]]="","",IF(WheatBread91415207[[#This Row],[Calc Check]]=10,IF(WheatBread91415207[[#This Row],[UPC Check]]=0,"YES","NO"),IF(WheatBread91415207[[#This Row],[Calc Check]]=WheatBread91415207[[#This Row],[UPC Check]],"YES","NO")))</f>
        <v/>
      </c>
      <c r="E33" s="65"/>
      <c r="F33" s="65"/>
      <c r="G33" s="65"/>
      <c r="H33" s="65"/>
      <c r="I33" s="65"/>
      <c r="J33" s="65"/>
      <c r="K33" s="66"/>
    </row>
    <row r="34" spans="1:11" ht="14.1" customHeight="1" x14ac:dyDescent="0.2">
      <c r="A34" s="64"/>
      <c r="B34" s="67" t="str">
        <f>IFERROR(CODE(RIGHT(WheatBread91415207[[#This Row],[UPC]],1)) - 48,"")</f>
        <v/>
      </c>
      <c r="C34"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4" s="67" t="str">
        <f>IF(WheatBread91415207[[#This Row],[Calc Check]]="","",IF(WheatBread91415207[[#This Row],[Calc Check]]=10,IF(WheatBread91415207[[#This Row],[UPC Check]]=0,"YES","NO"),IF(WheatBread91415207[[#This Row],[Calc Check]]=WheatBread91415207[[#This Row],[UPC Check]],"YES","NO")))</f>
        <v/>
      </c>
      <c r="E34" s="65"/>
      <c r="F34" s="65"/>
      <c r="G34" s="65"/>
      <c r="H34" s="65"/>
      <c r="I34" s="65"/>
      <c r="J34" s="65"/>
      <c r="K34" s="66"/>
    </row>
    <row r="35" spans="1:11" ht="14.1" customHeight="1" x14ac:dyDescent="0.2">
      <c r="A35" s="64"/>
      <c r="B35" s="67" t="str">
        <f>IFERROR(CODE(RIGHT(WheatBread91415207[[#This Row],[UPC]],1)) - 48,"")</f>
        <v/>
      </c>
      <c r="C35"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5" s="67" t="str">
        <f>IF(WheatBread91415207[[#This Row],[Calc Check]]="","",IF(WheatBread91415207[[#This Row],[Calc Check]]=10,IF(WheatBread91415207[[#This Row],[UPC Check]]=0,"YES","NO"),IF(WheatBread91415207[[#This Row],[Calc Check]]=WheatBread91415207[[#This Row],[UPC Check]],"YES","NO")))</f>
        <v/>
      </c>
      <c r="E35" s="65"/>
      <c r="F35" s="65"/>
      <c r="G35" s="65"/>
      <c r="H35" s="65"/>
      <c r="I35" s="65"/>
      <c r="J35" s="65"/>
      <c r="K35" s="66"/>
    </row>
    <row r="36" spans="1:11" ht="14.1" customHeight="1" x14ac:dyDescent="0.2">
      <c r="A36" s="64"/>
      <c r="B36" s="67" t="str">
        <f>IFERROR(CODE(RIGHT(WheatBread91415207[[#This Row],[UPC]],1)) - 48,"")</f>
        <v/>
      </c>
      <c r="C36"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6" s="67" t="str">
        <f>IF(WheatBread91415207[[#This Row],[Calc Check]]="","",IF(WheatBread91415207[[#This Row],[Calc Check]]=10,IF(WheatBread91415207[[#This Row],[UPC Check]]=0,"YES","NO"),IF(WheatBread91415207[[#This Row],[Calc Check]]=WheatBread91415207[[#This Row],[UPC Check]],"YES","NO")))</f>
        <v/>
      </c>
      <c r="E36" s="65"/>
      <c r="F36" s="65"/>
      <c r="G36" s="65"/>
      <c r="H36" s="65"/>
      <c r="I36" s="65"/>
      <c r="J36" s="65"/>
      <c r="K36" s="66"/>
    </row>
    <row r="37" spans="1:11" ht="14.1" customHeight="1" x14ac:dyDescent="0.2">
      <c r="A37" s="64"/>
      <c r="B37" s="67" t="str">
        <f>IFERROR(CODE(RIGHT(WheatBread91415207[[#This Row],[UPC]],1)) - 48,"")</f>
        <v/>
      </c>
      <c r="C37"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7" s="67" t="str">
        <f>IF(WheatBread91415207[[#This Row],[Calc Check]]="","",IF(WheatBread91415207[[#This Row],[Calc Check]]=10,IF(WheatBread91415207[[#This Row],[UPC Check]]=0,"YES","NO"),IF(WheatBread91415207[[#This Row],[Calc Check]]=WheatBread91415207[[#This Row],[UPC Check]],"YES","NO")))</f>
        <v/>
      </c>
      <c r="E37" s="65"/>
      <c r="F37" s="65"/>
      <c r="G37" s="65"/>
      <c r="H37" s="65"/>
      <c r="I37" s="65"/>
      <c r="J37" s="65"/>
      <c r="K37" s="66"/>
    </row>
    <row r="38" spans="1:11" ht="14.1" customHeight="1" x14ac:dyDescent="0.2">
      <c r="A38" s="64"/>
      <c r="B38" s="67" t="str">
        <f>IFERROR(CODE(RIGHT(WheatBread91415207[[#This Row],[UPC]],1)) - 48,"")</f>
        <v/>
      </c>
      <c r="C38"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8" s="67" t="str">
        <f>IF(WheatBread91415207[[#This Row],[Calc Check]]="","",IF(WheatBread91415207[[#This Row],[Calc Check]]=10,IF(WheatBread91415207[[#This Row],[UPC Check]]=0,"YES","NO"),IF(WheatBread91415207[[#This Row],[Calc Check]]=WheatBread91415207[[#This Row],[UPC Check]],"YES","NO")))</f>
        <v/>
      </c>
      <c r="E38" s="65"/>
      <c r="F38" s="65"/>
      <c r="G38" s="65"/>
      <c r="H38" s="65"/>
      <c r="I38" s="65"/>
      <c r="J38" s="65"/>
      <c r="K38" s="66"/>
    </row>
    <row r="39" spans="1:11" ht="14.1" customHeight="1" x14ac:dyDescent="0.2">
      <c r="A39" s="64"/>
      <c r="B39" s="67" t="str">
        <f>IFERROR(CODE(RIGHT(WheatBread91415207[[#This Row],[UPC]],1)) - 48,"")</f>
        <v/>
      </c>
      <c r="C39"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39" s="67" t="str">
        <f>IF(WheatBread91415207[[#This Row],[Calc Check]]="","",IF(WheatBread91415207[[#This Row],[Calc Check]]=10,IF(WheatBread91415207[[#This Row],[UPC Check]]=0,"YES","NO"),IF(WheatBread91415207[[#This Row],[Calc Check]]=WheatBread91415207[[#This Row],[UPC Check]],"YES","NO")))</f>
        <v/>
      </c>
      <c r="E39" s="65"/>
      <c r="F39" s="65"/>
      <c r="G39" s="65"/>
      <c r="H39" s="65"/>
      <c r="I39" s="65"/>
      <c r="J39" s="65"/>
      <c r="K39" s="66"/>
    </row>
    <row r="40" spans="1:11" ht="14.1" customHeight="1" x14ac:dyDescent="0.2">
      <c r="A40" s="64"/>
      <c r="B40" s="67" t="str">
        <f>IFERROR(CODE(RIGHT(WheatBread91415207[[#This Row],[UPC]],1)) - 48,"")</f>
        <v/>
      </c>
      <c r="C40"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40" s="67" t="str">
        <f>IF(WheatBread91415207[[#This Row],[Calc Check]]="","",IF(WheatBread91415207[[#This Row],[Calc Check]]=10,IF(WheatBread91415207[[#This Row],[UPC Check]]=0,"YES","NO"),IF(WheatBread91415207[[#This Row],[Calc Check]]=WheatBread91415207[[#This Row],[UPC Check]],"YES","NO")))</f>
        <v/>
      </c>
      <c r="E40" s="65"/>
      <c r="F40" s="65"/>
      <c r="G40" s="65"/>
      <c r="H40" s="65"/>
      <c r="I40" s="65"/>
      <c r="J40" s="65"/>
      <c r="K40" s="66"/>
    </row>
    <row r="41" spans="1:11" ht="14.1" customHeight="1" x14ac:dyDescent="0.2">
      <c r="A41" s="64"/>
      <c r="B41" s="67" t="str">
        <f>IFERROR(CODE(RIGHT(WheatBread91415207[[#This Row],[UPC]],1)) - 48,"")</f>
        <v/>
      </c>
      <c r="C41"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41" s="67" t="str">
        <f>IF(WheatBread91415207[[#This Row],[Calc Check]]="","",IF(WheatBread91415207[[#This Row],[Calc Check]]=10,IF(WheatBread91415207[[#This Row],[UPC Check]]=0,"YES","NO"),IF(WheatBread91415207[[#This Row],[Calc Check]]=WheatBread91415207[[#This Row],[UPC Check]],"YES","NO")))</f>
        <v/>
      </c>
      <c r="E41" s="65"/>
      <c r="F41" s="65"/>
      <c r="G41" s="65"/>
      <c r="H41" s="65"/>
      <c r="I41" s="65"/>
      <c r="J41" s="65"/>
      <c r="K41" s="66"/>
    </row>
    <row r="42" spans="1:11" ht="14.1" customHeight="1" x14ac:dyDescent="0.2">
      <c r="A42" s="64"/>
      <c r="B42" s="67" t="str">
        <f>IFERROR(CODE(RIGHT(WheatBread91415207[[#This Row],[UPC]],1)) - 48,"")</f>
        <v/>
      </c>
      <c r="C42"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42" s="67" t="str">
        <f>IF(WheatBread91415207[[#This Row],[Calc Check]]="","",IF(WheatBread91415207[[#This Row],[Calc Check]]=10,IF(WheatBread91415207[[#This Row],[UPC Check]]=0,"YES","NO"),IF(WheatBread91415207[[#This Row],[Calc Check]]=WheatBread91415207[[#This Row],[UPC Check]],"YES","NO")))</f>
        <v/>
      </c>
      <c r="E42" s="65"/>
      <c r="F42" s="65"/>
      <c r="G42" s="65"/>
      <c r="H42" s="65"/>
      <c r="I42" s="65"/>
      <c r="J42" s="65"/>
      <c r="K42" s="66"/>
    </row>
    <row r="43" spans="1:11" ht="14.1" customHeight="1" x14ac:dyDescent="0.2">
      <c r="A43" s="64"/>
      <c r="B43" s="67" t="str">
        <f>IFERROR(CODE(RIGHT(WheatBread91415207[[#This Row],[UPC]],1)) - 48,"")</f>
        <v/>
      </c>
      <c r="C43"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43" s="67" t="str">
        <f>IF(WheatBread91415207[[#This Row],[Calc Check]]="","",IF(WheatBread91415207[[#This Row],[Calc Check]]=10,IF(WheatBread91415207[[#This Row],[UPC Check]]=0,"YES","NO"),IF(WheatBread91415207[[#This Row],[Calc Check]]=WheatBread91415207[[#This Row],[UPC Check]],"YES","NO")))</f>
        <v/>
      </c>
      <c r="E43" s="65"/>
      <c r="F43" s="65"/>
      <c r="G43" s="65"/>
      <c r="H43" s="65"/>
      <c r="I43" s="65"/>
      <c r="J43" s="65"/>
      <c r="K43" s="66"/>
    </row>
    <row r="44" spans="1:11" ht="14.1" customHeight="1" x14ac:dyDescent="0.2">
      <c r="A44" s="64"/>
      <c r="B44" s="67" t="str">
        <f>IFERROR(CODE(RIGHT(WheatBread91415207[[#This Row],[UPC]],1)) - 48,"")</f>
        <v/>
      </c>
      <c r="C44"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44" s="67" t="str">
        <f>IF(WheatBread91415207[[#This Row],[Calc Check]]="","",IF(WheatBread91415207[[#This Row],[Calc Check]]=10,IF(WheatBread91415207[[#This Row],[UPC Check]]=0,"YES","NO"),IF(WheatBread91415207[[#This Row],[Calc Check]]=WheatBread91415207[[#This Row],[UPC Check]],"YES","NO")))</f>
        <v/>
      </c>
      <c r="E44" s="65"/>
      <c r="F44" s="65"/>
      <c r="G44" s="65"/>
      <c r="H44" s="65"/>
      <c r="I44" s="65"/>
      <c r="J44" s="65"/>
      <c r="K44" s="66"/>
    </row>
    <row r="45" spans="1:11" ht="14.1" customHeight="1" x14ac:dyDescent="0.2">
      <c r="A45" s="64"/>
      <c r="B45" s="67" t="str">
        <f>IFERROR(CODE(RIGHT(WheatBread91415207[[#This Row],[UPC]],1)) - 48,"")</f>
        <v/>
      </c>
      <c r="C45" s="67" t="str">
        <f>IFERROR(CODE(10 - MOD(3*SUM(MID(WheatBread91415207[UPC],2,1),MID(WheatBread91415207[UPC],4,1),MID(WheatBread91415207[UPC],6,1),MID(WheatBread91415207[UPC],8,1),MID(WheatBread91415207[UPC],10,1),MID(WheatBread91415207[UPC],12,1))+SUM(MID(WheatBread91415207[UPC],1,1),MID(WheatBread91415207[UPC],3,1),MID(WheatBread91415207[UPC],5,1),MID(WheatBread91415207[UPC],7,1),MID(WheatBread91415207[UPC],9,1),MID(WheatBread91415207[UPC],11,1)),10))-48,"")</f>
        <v/>
      </c>
      <c r="D45" s="67" t="str">
        <f>IF(WheatBread91415207[[#This Row],[Calc Check]]="","",IF(WheatBread91415207[[#This Row],[Calc Check]]=10,IF(WheatBread91415207[[#This Row],[UPC Check]]=0,"YES","NO"),IF(WheatBread91415207[[#This Row],[Calc Check]]=WheatBread91415207[[#This Row],[UPC Check]],"YES","NO")))</f>
        <v/>
      </c>
      <c r="E45" s="65"/>
      <c r="F45" s="65"/>
      <c r="G45" s="65"/>
      <c r="H45" s="65"/>
      <c r="I45" s="65"/>
      <c r="J45" s="65"/>
      <c r="K45" s="66"/>
    </row>
  </sheetData>
  <sheetProtection algorithmName="SHA-512" hashValue="11JB2D6f7+Bz9wpJTXGiZkXm24nUcNywz8qTz0b6g5LszIWBSMJfp6ziOIKbtlCuZ97nhESj1HrFH9C+VR0WIQ==" saltValue="WoEl57P/z6qZcJY4rBRvCg==" spinCount="100000" sheet="1" objects="1" scenarios="1" selectLockedCells="1"/>
  <mergeCells count="23">
    <mergeCell ref="A18:H18"/>
    <mergeCell ref="A19:H19"/>
    <mergeCell ref="A6:E6"/>
    <mergeCell ref="F6:H6"/>
    <mergeCell ref="A7:E7"/>
    <mergeCell ref="F7:H7"/>
    <mergeCell ref="A8:E8"/>
    <mergeCell ref="F8:H8"/>
    <mergeCell ref="A9:E9"/>
    <mergeCell ref="F9:H9"/>
    <mergeCell ref="A10:E10"/>
    <mergeCell ref="A11:E11"/>
    <mergeCell ref="A14:H14"/>
    <mergeCell ref="A15:H15"/>
    <mergeCell ref="A16:H16"/>
    <mergeCell ref="A17:H17"/>
    <mergeCell ref="A5:E5"/>
    <mergeCell ref="F5:H5"/>
    <mergeCell ref="A1:H1"/>
    <mergeCell ref="A3:E3"/>
    <mergeCell ref="F3:H3"/>
    <mergeCell ref="A4:E4"/>
    <mergeCell ref="F4:H4"/>
  </mergeCells>
  <dataValidations count="2">
    <dataValidation allowBlank="1" showInputMessage="1" sqref="K27:K45"/>
    <dataValidation type="list" allowBlank="1" showErrorMessage="1" errorTitle="Invalid Entry" error="Please enter &quot;G&quot; for Gallon, &quot;HG&quot; for Half Gallon, &quot;Q&quot; for Quart, or use the dropdown menu." sqref="H27:H45">
      <formula1>"G,HG,Q"</formula1>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Normal="100" workbookViewId="0">
      <selection activeCell="A24" sqref="A24"/>
    </sheetView>
  </sheetViews>
  <sheetFormatPr defaultColWidth="8.7109375" defaultRowHeight="12.75" x14ac:dyDescent="0.2"/>
  <cols>
    <col min="1" max="1" width="19.140625" style="19" customWidth="1"/>
    <col min="2" max="4" width="7.140625" style="19" customWidth="1"/>
    <col min="5" max="5" width="17.140625" style="19" customWidth="1"/>
    <col min="6" max="6" width="17.7109375" style="19" customWidth="1"/>
    <col min="7" max="7" width="14.140625" style="19" customWidth="1"/>
    <col min="8" max="8" width="11.42578125" style="19" customWidth="1"/>
    <col min="9" max="10" width="4.5703125" style="42" customWidth="1"/>
    <col min="11" max="16" width="4.5703125" style="19" customWidth="1"/>
    <col min="17" max="17" width="39.28515625" style="19" customWidth="1"/>
    <col min="18" max="20" width="13.5703125" style="19" customWidth="1"/>
    <col min="21" max="21" width="34.140625" style="19" customWidth="1"/>
    <col min="22" max="16384" width="8.7109375" style="19"/>
  </cols>
  <sheetData>
    <row r="1" spans="1:14" s="11" customFormat="1" ht="99.95" customHeight="1" x14ac:dyDescent="0.2">
      <c r="A1" s="104" t="s">
        <v>179</v>
      </c>
      <c r="B1" s="104"/>
      <c r="C1" s="104"/>
      <c r="D1" s="104"/>
      <c r="E1" s="104"/>
      <c r="F1" s="104"/>
      <c r="G1" s="104"/>
      <c r="H1" s="104"/>
    </row>
    <row r="2" spans="1:14" ht="15" x14ac:dyDescent="0.25">
      <c r="A2" s="31"/>
      <c r="B2" s="30"/>
      <c r="C2" s="35"/>
      <c r="D2" s="35"/>
      <c r="E2" s="31"/>
      <c r="F2" s="32"/>
      <c r="G2" s="32"/>
      <c r="H2" s="32"/>
      <c r="I2" s="33"/>
      <c r="J2" s="33"/>
      <c r="K2" s="31"/>
      <c r="L2" s="31"/>
      <c r="M2" s="34"/>
      <c r="N2" s="34"/>
    </row>
    <row r="3" spans="1:14" ht="37.5" customHeight="1" x14ac:dyDescent="0.2">
      <c r="A3" s="105" t="s">
        <v>75</v>
      </c>
      <c r="B3" s="105"/>
      <c r="C3" s="105"/>
      <c r="D3" s="105"/>
      <c r="E3" s="105"/>
      <c r="F3" s="105" t="s">
        <v>79</v>
      </c>
      <c r="G3" s="105"/>
      <c r="H3" s="105"/>
      <c r="I3" s="105"/>
      <c r="J3" s="33"/>
      <c r="K3" s="31"/>
      <c r="L3" s="31"/>
      <c r="M3" s="34"/>
      <c r="N3" s="34"/>
    </row>
    <row r="4" spans="1:14" ht="14.45" customHeight="1" x14ac:dyDescent="0.2">
      <c r="A4" s="102" t="s">
        <v>180</v>
      </c>
      <c r="B4" s="102"/>
      <c r="C4" s="102"/>
      <c r="D4" s="102"/>
      <c r="E4" s="102"/>
      <c r="F4" s="102" t="s">
        <v>182</v>
      </c>
      <c r="G4" s="102"/>
      <c r="H4" s="102"/>
      <c r="I4" s="102"/>
      <c r="J4" s="33"/>
      <c r="K4" s="36"/>
      <c r="L4" s="36"/>
      <c r="M4" s="37"/>
      <c r="N4" s="37"/>
    </row>
    <row r="5" spans="1:14" ht="14.45" customHeight="1" x14ac:dyDescent="0.2">
      <c r="A5" s="102" t="s">
        <v>181</v>
      </c>
      <c r="B5" s="102"/>
      <c r="C5" s="102"/>
      <c r="D5" s="102"/>
      <c r="E5" s="102"/>
      <c r="F5" s="109" t="s">
        <v>131</v>
      </c>
      <c r="G5" s="109"/>
      <c r="H5" s="109"/>
      <c r="I5" s="109"/>
      <c r="J5" s="33"/>
      <c r="K5" s="36"/>
      <c r="L5" s="36"/>
      <c r="M5" s="37"/>
      <c r="N5" s="37"/>
    </row>
    <row r="6" spans="1:14" ht="14.45" customHeight="1" x14ac:dyDescent="0.2">
      <c r="A6" s="102" t="s">
        <v>159</v>
      </c>
      <c r="B6" s="102"/>
      <c r="C6" s="102"/>
      <c r="D6" s="102"/>
      <c r="E6" s="102"/>
      <c r="F6" s="109"/>
      <c r="G6" s="109"/>
      <c r="H6" s="109"/>
      <c r="I6" s="109"/>
      <c r="J6" s="33"/>
      <c r="K6" s="36"/>
      <c r="L6" s="36"/>
      <c r="M6" s="37"/>
      <c r="N6" s="37"/>
    </row>
    <row r="7" spans="1:14" ht="14.45" customHeight="1" x14ac:dyDescent="0.2">
      <c r="A7" s="102" t="s">
        <v>160</v>
      </c>
      <c r="B7" s="102"/>
      <c r="C7" s="102"/>
      <c r="D7" s="102"/>
      <c r="E7" s="102"/>
      <c r="F7" s="109"/>
      <c r="G7" s="109"/>
      <c r="H7" s="109"/>
      <c r="I7" s="109"/>
      <c r="J7" s="33"/>
      <c r="K7" s="36"/>
      <c r="L7" s="36"/>
      <c r="M7" s="37"/>
      <c r="N7" s="37"/>
    </row>
    <row r="8" spans="1:14" ht="14.45" customHeight="1" x14ac:dyDescent="0.2">
      <c r="A8" s="59"/>
      <c r="B8" s="59"/>
      <c r="C8" s="59"/>
      <c r="D8" s="59"/>
      <c r="E8" s="59"/>
      <c r="F8" s="109"/>
      <c r="G8" s="109"/>
      <c r="H8" s="109"/>
      <c r="I8" s="109"/>
      <c r="J8" s="33"/>
      <c r="K8" s="36"/>
      <c r="L8" s="36"/>
      <c r="M8" s="37"/>
      <c r="N8" s="37"/>
    </row>
    <row r="9" spans="1:14" ht="14.25" x14ac:dyDescent="0.2">
      <c r="A9" s="45"/>
      <c r="B9" s="45"/>
      <c r="C9" s="48"/>
      <c r="D9" s="48"/>
      <c r="E9" s="45"/>
      <c r="F9" s="46"/>
      <c r="G9" s="32"/>
      <c r="H9" s="32"/>
      <c r="I9" s="33"/>
      <c r="J9" s="33"/>
      <c r="K9" s="31"/>
      <c r="L9" s="31"/>
      <c r="M9" s="34"/>
      <c r="N9" s="34"/>
    </row>
    <row r="10" spans="1:14" ht="14.45" customHeight="1" x14ac:dyDescent="0.2">
      <c r="A10" s="105" t="s">
        <v>44</v>
      </c>
      <c r="B10" s="105"/>
      <c r="C10" s="105"/>
      <c r="D10" s="105"/>
      <c r="E10" s="105"/>
      <c r="F10" s="105"/>
      <c r="G10" s="32"/>
      <c r="H10" s="32"/>
      <c r="I10" s="33"/>
      <c r="J10" s="33"/>
      <c r="K10" s="31"/>
      <c r="L10" s="31"/>
      <c r="M10" s="34"/>
      <c r="N10" s="34"/>
    </row>
    <row r="11" spans="1:14" ht="24.95" customHeight="1" x14ac:dyDescent="0.2">
      <c r="A11" s="106" t="s">
        <v>183</v>
      </c>
      <c r="B11" s="110"/>
      <c r="C11" s="110"/>
      <c r="D11" s="110"/>
      <c r="E11" s="110"/>
      <c r="F11" s="110"/>
      <c r="G11" s="32"/>
      <c r="H11" s="31"/>
      <c r="I11" s="38"/>
      <c r="J11" s="38"/>
      <c r="K11" s="31"/>
      <c r="L11" s="31"/>
      <c r="M11" s="34"/>
      <c r="N11" s="34"/>
    </row>
    <row r="12" spans="1:14" ht="15" customHeight="1" x14ac:dyDescent="0.2">
      <c r="A12" s="56"/>
      <c r="B12" s="56"/>
      <c r="C12" s="56"/>
      <c r="D12" s="56"/>
      <c r="E12" s="56"/>
      <c r="F12" s="56"/>
      <c r="G12" s="32"/>
      <c r="H12" s="31"/>
      <c r="I12" s="38"/>
      <c r="J12" s="38"/>
      <c r="K12" s="31"/>
      <c r="L12" s="31"/>
      <c r="M12" s="34"/>
      <c r="N12" s="34"/>
    </row>
    <row r="13" spans="1:14" ht="15" customHeight="1" x14ac:dyDescent="0.2">
      <c r="B13" s="108" t="s">
        <v>184</v>
      </c>
      <c r="C13" s="108"/>
      <c r="D13" s="108"/>
      <c r="E13" s="72" t="s">
        <v>188</v>
      </c>
      <c r="F13" s="72" t="s">
        <v>192</v>
      </c>
      <c r="G13" s="32"/>
      <c r="H13" s="31"/>
      <c r="I13" s="38"/>
      <c r="J13" s="38"/>
      <c r="K13" s="31"/>
      <c r="L13" s="31"/>
      <c r="M13" s="34"/>
      <c r="N13" s="34"/>
    </row>
    <row r="14" spans="1:14" ht="15" customHeight="1" x14ac:dyDescent="0.2">
      <c r="B14" s="108" t="s">
        <v>185</v>
      </c>
      <c r="C14" s="108"/>
      <c r="D14" s="108"/>
      <c r="E14" s="72" t="s">
        <v>189</v>
      </c>
      <c r="F14" s="56"/>
      <c r="G14" s="32"/>
      <c r="H14" s="31"/>
      <c r="I14" s="38"/>
      <c r="J14" s="38"/>
      <c r="K14" s="31"/>
      <c r="L14" s="31"/>
      <c r="M14" s="34"/>
      <c r="N14" s="34"/>
    </row>
    <row r="15" spans="1:14" ht="15" customHeight="1" x14ac:dyDescent="0.2">
      <c r="B15" s="108" t="s">
        <v>186</v>
      </c>
      <c r="C15" s="108"/>
      <c r="D15" s="108"/>
      <c r="E15" s="72" t="s">
        <v>190</v>
      </c>
      <c r="F15" s="56"/>
      <c r="G15" s="32"/>
      <c r="H15" s="31"/>
      <c r="I15" s="38"/>
      <c r="J15" s="38"/>
      <c r="K15" s="31"/>
      <c r="L15" s="31"/>
      <c r="M15" s="34"/>
      <c r="N15" s="34"/>
    </row>
    <row r="16" spans="1:14" ht="15" customHeight="1" x14ac:dyDescent="0.2">
      <c r="B16" s="108" t="s">
        <v>187</v>
      </c>
      <c r="C16" s="108"/>
      <c r="D16" s="108"/>
      <c r="E16" s="73" t="s">
        <v>191</v>
      </c>
      <c r="F16" s="55"/>
      <c r="G16" s="32"/>
      <c r="H16" s="31"/>
      <c r="I16" s="38"/>
      <c r="J16" s="38"/>
      <c r="K16" s="31"/>
      <c r="L16" s="31"/>
      <c r="M16" s="34"/>
      <c r="N16" s="34"/>
    </row>
    <row r="17" spans="1:17" s="44" customFormat="1" x14ac:dyDescent="0.2">
      <c r="A17" s="49"/>
      <c r="B17" s="49"/>
      <c r="C17" s="49"/>
      <c r="D17" s="49"/>
      <c r="E17" s="50"/>
      <c r="F17" s="51"/>
      <c r="G17" s="47"/>
      <c r="H17" s="52"/>
      <c r="I17" s="52"/>
      <c r="J17" s="52"/>
      <c r="K17" s="45"/>
      <c r="L17" s="45"/>
      <c r="M17" s="53"/>
      <c r="N17" s="53"/>
    </row>
    <row r="18" spans="1:17" s="44" customFormat="1" x14ac:dyDescent="0.2">
      <c r="A18" s="57" t="s">
        <v>61</v>
      </c>
      <c r="B18" s="45"/>
      <c r="C18" s="45"/>
      <c r="D18" s="45"/>
      <c r="E18" s="45"/>
      <c r="F18" s="45"/>
      <c r="G18" s="46"/>
      <c r="H18" s="45"/>
      <c r="I18" s="52"/>
      <c r="J18" s="52"/>
      <c r="K18" s="45"/>
      <c r="L18" s="45"/>
      <c r="M18" s="53"/>
      <c r="N18" s="53"/>
    </row>
    <row r="19" spans="1:17" s="44" customFormat="1" x14ac:dyDescent="0.2">
      <c r="A19" s="45" t="s">
        <v>48</v>
      </c>
      <c r="B19" s="45"/>
      <c r="C19" s="45"/>
      <c r="D19" s="45"/>
      <c r="E19" s="45"/>
      <c r="F19" s="45"/>
      <c r="G19" s="46"/>
      <c r="H19" s="45"/>
      <c r="I19" s="52"/>
      <c r="J19" s="52"/>
      <c r="K19" s="45"/>
      <c r="L19" s="45"/>
      <c r="M19" s="53"/>
      <c r="N19" s="53"/>
    </row>
    <row r="20" spans="1:17" s="44" customFormat="1" x14ac:dyDescent="0.2">
      <c r="A20" s="45" t="s">
        <v>49</v>
      </c>
      <c r="B20" s="45"/>
      <c r="C20" s="54"/>
      <c r="D20" s="54"/>
      <c r="E20" s="45"/>
      <c r="F20" s="54"/>
      <c r="G20" s="46"/>
      <c r="H20" s="45"/>
      <c r="I20" s="52"/>
      <c r="J20" s="52"/>
      <c r="K20" s="45"/>
      <c r="L20" s="45"/>
      <c r="M20" s="53"/>
      <c r="N20" s="53"/>
    </row>
    <row r="21" spans="1:17" ht="14.25" x14ac:dyDescent="0.2">
      <c r="A21" s="54" t="s">
        <v>62</v>
      </c>
      <c r="B21" s="39"/>
      <c r="C21" s="39"/>
      <c r="D21" s="39"/>
      <c r="E21" s="39"/>
      <c r="F21" s="39"/>
      <c r="G21" s="32"/>
      <c r="H21" s="31"/>
      <c r="I21" s="38"/>
      <c r="J21" s="38"/>
      <c r="K21" s="31"/>
      <c r="L21" s="31"/>
      <c r="M21" s="34"/>
      <c r="N21" s="34"/>
    </row>
    <row r="22" spans="1:17" ht="14.25" x14ac:dyDescent="0.2">
      <c r="A22" s="53" t="s">
        <v>194</v>
      </c>
      <c r="B22" s="34"/>
      <c r="C22" s="40"/>
      <c r="D22" s="40"/>
      <c r="E22" s="34"/>
      <c r="F22" s="40"/>
      <c r="G22" s="41"/>
      <c r="H22" s="34"/>
      <c r="I22" s="1"/>
      <c r="J22" s="1"/>
      <c r="K22" s="34"/>
      <c r="L22" s="34"/>
      <c r="M22" s="34"/>
      <c r="N22" s="34"/>
    </row>
    <row r="23" spans="1:17" ht="78.75" customHeight="1" x14ac:dyDescent="0.2">
      <c r="A23" s="60" t="s">
        <v>0</v>
      </c>
      <c r="B23" s="61" t="s">
        <v>73</v>
      </c>
      <c r="C23" s="61" t="s">
        <v>74</v>
      </c>
      <c r="D23" s="61" t="s">
        <v>1</v>
      </c>
      <c r="E23" s="61" t="s">
        <v>50</v>
      </c>
      <c r="F23" s="61" t="s">
        <v>51</v>
      </c>
      <c r="G23" s="61" t="s">
        <v>70</v>
      </c>
      <c r="H23" s="61" t="s">
        <v>193</v>
      </c>
      <c r="I23" s="74" t="s">
        <v>195</v>
      </c>
      <c r="J23" s="74" t="s">
        <v>196</v>
      </c>
      <c r="K23" s="74" t="s">
        <v>236</v>
      </c>
      <c r="L23" s="74" t="s">
        <v>197</v>
      </c>
      <c r="M23" s="74" t="s">
        <v>237</v>
      </c>
      <c r="N23" s="74" t="s">
        <v>238</v>
      </c>
      <c r="O23" s="74" t="s">
        <v>239</v>
      </c>
      <c r="P23" s="74" t="s">
        <v>240</v>
      </c>
      <c r="Q23" s="62" t="s">
        <v>100</v>
      </c>
    </row>
    <row r="24" spans="1:17" ht="14.1" customHeight="1" x14ac:dyDescent="0.2">
      <c r="A24" s="64"/>
      <c r="B24" s="67" t="str">
        <f>IFERROR(CODE(RIGHT(WheatBread91416[[#This Row],[UPC]],1)) - 48,"")</f>
        <v/>
      </c>
      <c r="C24"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24" s="67" t="str">
        <f>IF(WheatBread91416[[#This Row],[Calc Check]]="","",IF(WheatBread91416[[#This Row],[Calc Check]]=10,IF(WheatBread91416[[#This Row],[UPC Check]]=0,"YES","NO"),IF(WheatBread91416[[#This Row],[Calc Check]]=WheatBread91416[[#This Row],[UPC Check]],"YES","NO")))</f>
        <v/>
      </c>
      <c r="E24" s="65"/>
      <c r="F24" s="65"/>
      <c r="G24" s="65"/>
      <c r="H24" s="65"/>
      <c r="I24" s="63"/>
      <c r="J24" s="63"/>
      <c r="K24" s="63"/>
      <c r="L24" s="65"/>
      <c r="M24" s="65"/>
      <c r="N24" s="65"/>
      <c r="O24" s="65"/>
      <c r="P24" s="65"/>
      <c r="Q24" s="66"/>
    </row>
    <row r="25" spans="1:17" ht="14.1" customHeight="1" x14ac:dyDescent="0.2">
      <c r="A25" s="64"/>
      <c r="B25" s="67" t="str">
        <f>IFERROR(CODE(RIGHT(WheatBread91416[[#This Row],[UPC]],1)) - 48,"")</f>
        <v/>
      </c>
      <c r="C25"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25" s="67" t="str">
        <f>IF(WheatBread91416[[#This Row],[Calc Check]]="","",IF(WheatBread91416[[#This Row],[Calc Check]]=10,IF(WheatBread91416[[#This Row],[UPC Check]]=0,"YES","NO"),IF(WheatBread91416[[#This Row],[Calc Check]]=WheatBread91416[[#This Row],[UPC Check]],"YES","NO")))</f>
        <v/>
      </c>
      <c r="E25" s="65"/>
      <c r="F25" s="65"/>
      <c r="G25" s="65"/>
      <c r="H25" s="65"/>
      <c r="I25" s="63"/>
      <c r="J25" s="63"/>
      <c r="K25" s="63"/>
      <c r="L25" s="65"/>
      <c r="M25" s="65"/>
      <c r="N25" s="65"/>
      <c r="O25" s="65"/>
      <c r="P25" s="65"/>
      <c r="Q25" s="66"/>
    </row>
    <row r="26" spans="1:17" ht="14.1" customHeight="1" x14ac:dyDescent="0.2">
      <c r="A26" s="64"/>
      <c r="B26" s="67" t="str">
        <f>IFERROR(CODE(RIGHT(WheatBread91416[[#This Row],[UPC]],1)) - 48,"")</f>
        <v/>
      </c>
      <c r="C26"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26" s="67" t="str">
        <f>IF(WheatBread91416[[#This Row],[Calc Check]]="","",IF(WheatBread91416[[#This Row],[Calc Check]]=10,IF(WheatBread91416[[#This Row],[UPC Check]]=0,"YES","NO"),IF(WheatBread91416[[#This Row],[Calc Check]]=WheatBread91416[[#This Row],[UPC Check]],"YES","NO")))</f>
        <v/>
      </c>
      <c r="E26" s="65"/>
      <c r="F26" s="65"/>
      <c r="G26" s="65"/>
      <c r="H26" s="65"/>
      <c r="I26" s="63"/>
      <c r="J26" s="63"/>
      <c r="K26" s="63"/>
      <c r="L26" s="65"/>
      <c r="M26" s="65"/>
      <c r="N26" s="65"/>
      <c r="O26" s="65"/>
      <c r="P26" s="65"/>
      <c r="Q26" s="66"/>
    </row>
    <row r="27" spans="1:17" ht="14.1" customHeight="1" x14ac:dyDescent="0.2">
      <c r="A27" s="64"/>
      <c r="B27" s="67" t="str">
        <f>IFERROR(CODE(RIGHT(WheatBread91416[[#This Row],[UPC]],1)) - 48,"")</f>
        <v/>
      </c>
      <c r="C27"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27" s="67" t="str">
        <f>IF(WheatBread91416[[#This Row],[Calc Check]]="","",IF(WheatBread91416[[#This Row],[Calc Check]]=10,IF(WheatBread91416[[#This Row],[UPC Check]]=0,"YES","NO"),IF(WheatBread91416[[#This Row],[Calc Check]]=WheatBread91416[[#This Row],[UPC Check]],"YES","NO")))</f>
        <v/>
      </c>
      <c r="E27" s="65"/>
      <c r="F27" s="65"/>
      <c r="G27" s="65"/>
      <c r="H27" s="65"/>
      <c r="I27" s="63"/>
      <c r="J27" s="63"/>
      <c r="K27" s="63"/>
      <c r="L27" s="65"/>
      <c r="M27" s="65"/>
      <c r="N27" s="65"/>
      <c r="O27" s="65"/>
      <c r="P27" s="65"/>
      <c r="Q27" s="66"/>
    </row>
    <row r="28" spans="1:17" ht="14.1" customHeight="1" x14ac:dyDescent="0.2">
      <c r="A28" s="64"/>
      <c r="B28" s="67" t="str">
        <f>IFERROR(CODE(RIGHT(WheatBread91416[[#This Row],[UPC]],1)) - 48,"")</f>
        <v/>
      </c>
      <c r="C28"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28" s="67" t="str">
        <f>IF(WheatBread91416[[#This Row],[Calc Check]]="","",IF(WheatBread91416[[#This Row],[Calc Check]]=10,IF(WheatBread91416[[#This Row],[UPC Check]]=0,"YES","NO"),IF(WheatBread91416[[#This Row],[Calc Check]]=WheatBread91416[[#This Row],[UPC Check]],"YES","NO")))</f>
        <v/>
      </c>
      <c r="E28" s="65"/>
      <c r="F28" s="65"/>
      <c r="G28" s="65"/>
      <c r="H28" s="65"/>
      <c r="I28" s="63"/>
      <c r="J28" s="63"/>
      <c r="K28" s="63"/>
      <c r="L28" s="65"/>
      <c r="M28" s="65"/>
      <c r="N28" s="65"/>
      <c r="O28" s="65"/>
      <c r="P28" s="65"/>
      <c r="Q28" s="66"/>
    </row>
    <row r="29" spans="1:17" ht="14.1" customHeight="1" x14ac:dyDescent="0.2">
      <c r="A29" s="64"/>
      <c r="B29" s="67" t="str">
        <f>IFERROR(CODE(RIGHT(WheatBread91416[[#This Row],[UPC]],1)) - 48,"")</f>
        <v/>
      </c>
      <c r="C29"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29" s="67" t="str">
        <f>IF(WheatBread91416[[#This Row],[Calc Check]]="","",IF(WheatBread91416[[#This Row],[Calc Check]]=10,IF(WheatBread91416[[#This Row],[UPC Check]]=0,"YES","NO"),IF(WheatBread91416[[#This Row],[Calc Check]]=WheatBread91416[[#This Row],[UPC Check]],"YES","NO")))</f>
        <v/>
      </c>
      <c r="E29" s="65"/>
      <c r="F29" s="65"/>
      <c r="G29" s="65"/>
      <c r="H29" s="65"/>
      <c r="I29" s="63"/>
      <c r="J29" s="63"/>
      <c r="K29" s="63"/>
      <c r="L29" s="65"/>
      <c r="M29" s="65"/>
      <c r="N29" s="65"/>
      <c r="O29" s="65"/>
      <c r="P29" s="65"/>
      <c r="Q29" s="66"/>
    </row>
    <row r="30" spans="1:17" ht="14.1" customHeight="1" x14ac:dyDescent="0.2">
      <c r="A30" s="64"/>
      <c r="B30" s="67" t="str">
        <f>IFERROR(CODE(RIGHT(WheatBread91416[[#This Row],[UPC]],1)) - 48,"")</f>
        <v/>
      </c>
      <c r="C30"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0" s="67" t="str">
        <f>IF(WheatBread91416[[#This Row],[Calc Check]]="","",IF(WheatBread91416[[#This Row],[Calc Check]]=10,IF(WheatBread91416[[#This Row],[UPC Check]]=0,"YES","NO"),IF(WheatBread91416[[#This Row],[Calc Check]]=WheatBread91416[[#This Row],[UPC Check]],"YES","NO")))</f>
        <v/>
      </c>
      <c r="E30" s="65"/>
      <c r="F30" s="65"/>
      <c r="G30" s="65"/>
      <c r="H30" s="65"/>
      <c r="I30" s="63"/>
      <c r="J30" s="63"/>
      <c r="K30" s="63"/>
      <c r="L30" s="65"/>
      <c r="M30" s="65"/>
      <c r="N30" s="65"/>
      <c r="O30" s="65"/>
      <c r="P30" s="65"/>
      <c r="Q30" s="66"/>
    </row>
    <row r="31" spans="1:17" ht="14.1" customHeight="1" x14ac:dyDescent="0.2">
      <c r="A31" s="64"/>
      <c r="B31" s="67" t="str">
        <f>IFERROR(CODE(RIGHT(WheatBread91416[[#This Row],[UPC]],1)) - 48,"")</f>
        <v/>
      </c>
      <c r="C31"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1" s="67" t="str">
        <f>IF(WheatBread91416[[#This Row],[Calc Check]]="","",IF(WheatBread91416[[#This Row],[Calc Check]]=10,IF(WheatBread91416[[#This Row],[UPC Check]]=0,"YES","NO"),IF(WheatBread91416[[#This Row],[Calc Check]]=WheatBread91416[[#This Row],[UPC Check]],"YES","NO")))</f>
        <v/>
      </c>
      <c r="E31" s="65"/>
      <c r="F31" s="65"/>
      <c r="G31" s="65"/>
      <c r="H31" s="65"/>
      <c r="I31" s="63"/>
      <c r="J31" s="63"/>
      <c r="K31" s="63"/>
      <c r="L31" s="65"/>
      <c r="M31" s="65"/>
      <c r="N31" s="65"/>
      <c r="O31" s="65"/>
      <c r="P31" s="65"/>
      <c r="Q31" s="66"/>
    </row>
    <row r="32" spans="1:17" ht="14.1" customHeight="1" x14ac:dyDescent="0.2">
      <c r="A32" s="64"/>
      <c r="B32" s="67" t="str">
        <f>IFERROR(CODE(RIGHT(WheatBread91416[[#This Row],[UPC]],1)) - 48,"")</f>
        <v/>
      </c>
      <c r="C32"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2" s="67" t="str">
        <f>IF(WheatBread91416[[#This Row],[Calc Check]]="","",IF(WheatBread91416[[#This Row],[Calc Check]]=10,IF(WheatBread91416[[#This Row],[UPC Check]]=0,"YES","NO"),IF(WheatBread91416[[#This Row],[Calc Check]]=WheatBread91416[[#This Row],[UPC Check]],"YES","NO")))</f>
        <v/>
      </c>
      <c r="E32" s="65"/>
      <c r="F32" s="65"/>
      <c r="G32" s="65"/>
      <c r="H32" s="65"/>
      <c r="I32" s="63"/>
      <c r="J32" s="63"/>
      <c r="K32" s="63"/>
      <c r="L32" s="65"/>
      <c r="M32" s="65"/>
      <c r="N32" s="65"/>
      <c r="O32" s="65"/>
      <c r="P32" s="65"/>
      <c r="Q32" s="66"/>
    </row>
    <row r="33" spans="1:17" ht="14.1" customHeight="1" x14ac:dyDescent="0.2">
      <c r="A33" s="64"/>
      <c r="B33" s="67" t="str">
        <f>IFERROR(CODE(RIGHT(WheatBread91416[[#This Row],[UPC]],1)) - 48,"")</f>
        <v/>
      </c>
      <c r="C33"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3" s="67" t="str">
        <f>IF(WheatBread91416[[#This Row],[Calc Check]]="","",IF(WheatBread91416[[#This Row],[Calc Check]]=10,IF(WheatBread91416[[#This Row],[UPC Check]]=0,"YES","NO"),IF(WheatBread91416[[#This Row],[Calc Check]]=WheatBread91416[[#This Row],[UPC Check]],"YES","NO")))</f>
        <v/>
      </c>
      <c r="E33" s="65"/>
      <c r="F33" s="65"/>
      <c r="G33" s="65"/>
      <c r="H33" s="65"/>
      <c r="I33" s="63"/>
      <c r="J33" s="63"/>
      <c r="K33" s="63"/>
      <c r="L33" s="65"/>
      <c r="M33" s="65"/>
      <c r="N33" s="65"/>
      <c r="O33" s="65"/>
      <c r="P33" s="65"/>
      <c r="Q33" s="66"/>
    </row>
    <row r="34" spans="1:17" ht="14.1" customHeight="1" x14ac:dyDescent="0.2">
      <c r="A34" s="64"/>
      <c r="B34" s="67" t="str">
        <f>IFERROR(CODE(RIGHT(WheatBread91416[[#This Row],[UPC]],1)) - 48,"")</f>
        <v/>
      </c>
      <c r="C34"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4" s="67" t="str">
        <f>IF(WheatBread91416[[#This Row],[Calc Check]]="","",IF(WheatBread91416[[#This Row],[Calc Check]]=10,IF(WheatBread91416[[#This Row],[UPC Check]]=0,"YES","NO"),IF(WheatBread91416[[#This Row],[Calc Check]]=WheatBread91416[[#This Row],[UPC Check]],"YES","NO")))</f>
        <v/>
      </c>
      <c r="E34" s="65"/>
      <c r="F34" s="65"/>
      <c r="G34" s="65"/>
      <c r="H34" s="65"/>
      <c r="I34" s="63"/>
      <c r="J34" s="63"/>
      <c r="K34" s="63"/>
      <c r="L34" s="65"/>
      <c r="M34" s="65"/>
      <c r="N34" s="65"/>
      <c r="O34" s="65"/>
      <c r="P34" s="65"/>
      <c r="Q34" s="66"/>
    </row>
    <row r="35" spans="1:17" ht="14.1" customHeight="1" x14ac:dyDescent="0.2">
      <c r="A35" s="64"/>
      <c r="B35" s="67" t="str">
        <f>IFERROR(CODE(RIGHT(WheatBread91416[[#This Row],[UPC]],1)) - 48,"")</f>
        <v/>
      </c>
      <c r="C35"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5" s="67" t="str">
        <f>IF(WheatBread91416[[#This Row],[Calc Check]]="","",IF(WheatBread91416[[#This Row],[Calc Check]]=10,IF(WheatBread91416[[#This Row],[UPC Check]]=0,"YES","NO"),IF(WheatBread91416[[#This Row],[Calc Check]]=WheatBread91416[[#This Row],[UPC Check]],"YES","NO")))</f>
        <v/>
      </c>
      <c r="E35" s="65"/>
      <c r="F35" s="65"/>
      <c r="G35" s="65"/>
      <c r="H35" s="65"/>
      <c r="I35" s="63"/>
      <c r="J35" s="63"/>
      <c r="K35" s="63"/>
      <c r="L35" s="65"/>
      <c r="M35" s="65"/>
      <c r="N35" s="65"/>
      <c r="O35" s="65"/>
      <c r="P35" s="65"/>
      <c r="Q35" s="66"/>
    </row>
    <row r="36" spans="1:17" ht="14.1" customHeight="1" x14ac:dyDescent="0.2">
      <c r="A36" s="64"/>
      <c r="B36" s="67" t="str">
        <f>IFERROR(CODE(RIGHT(WheatBread91416[[#This Row],[UPC]],1)) - 48,"")</f>
        <v/>
      </c>
      <c r="C36"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6" s="67" t="str">
        <f>IF(WheatBread91416[[#This Row],[Calc Check]]="","",IF(WheatBread91416[[#This Row],[Calc Check]]=10,IF(WheatBread91416[[#This Row],[UPC Check]]=0,"YES","NO"),IF(WheatBread91416[[#This Row],[Calc Check]]=WheatBread91416[[#This Row],[UPC Check]],"YES","NO")))</f>
        <v/>
      </c>
      <c r="E36" s="65"/>
      <c r="F36" s="65"/>
      <c r="G36" s="65"/>
      <c r="H36" s="65"/>
      <c r="I36" s="63"/>
      <c r="J36" s="63"/>
      <c r="K36" s="63"/>
      <c r="L36" s="65"/>
      <c r="M36" s="65"/>
      <c r="N36" s="65"/>
      <c r="O36" s="65"/>
      <c r="P36" s="65"/>
      <c r="Q36" s="66"/>
    </row>
    <row r="37" spans="1:17" ht="14.1" customHeight="1" x14ac:dyDescent="0.2">
      <c r="A37" s="64"/>
      <c r="B37" s="67" t="str">
        <f>IFERROR(CODE(RIGHT(WheatBread91416[[#This Row],[UPC]],1)) - 48,"")</f>
        <v/>
      </c>
      <c r="C37"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7" s="67" t="str">
        <f>IF(WheatBread91416[[#This Row],[Calc Check]]="","",IF(WheatBread91416[[#This Row],[Calc Check]]=10,IF(WheatBread91416[[#This Row],[UPC Check]]=0,"YES","NO"),IF(WheatBread91416[[#This Row],[Calc Check]]=WheatBread91416[[#This Row],[UPC Check]],"YES","NO")))</f>
        <v/>
      </c>
      <c r="E37" s="65"/>
      <c r="F37" s="65"/>
      <c r="G37" s="65"/>
      <c r="H37" s="65"/>
      <c r="I37" s="63"/>
      <c r="J37" s="63"/>
      <c r="K37" s="63"/>
      <c r="L37" s="65"/>
      <c r="M37" s="65"/>
      <c r="N37" s="65"/>
      <c r="O37" s="65"/>
      <c r="P37" s="65"/>
      <c r="Q37" s="66"/>
    </row>
    <row r="38" spans="1:17" ht="14.1" customHeight="1" x14ac:dyDescent="0.2">
      <c r="A38" s="64"/>
      <c r="B38" s="67" t="str">
        <f>IFERROR(CODE(RIGHT(WheatBread91416[[#This Row],[UPC]],1)) - 48,"")</f>
        <v/>
      </c>
      <c r="C38"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8" s="67" t="str">
        <f>IF(WheatBread91416[[#This Row],[Calc Check]]="","",IF(WheatBread91416[[#This Row],[Calc Check]]=10,IF(WheatBread91416[[#This Row],[UPC Check]]=0,"YES","NO"),IF(WheatBread91416[[#This Row],[Calc Check]]=WheatBread91416[[#This Row],[UPC Check]],"YES","NO")))</f>
        <v/>
      </c>
      <c r="E38" s="65"/>
      <c r="F38" s="65"/>
      <c r="G38" s="65"/>
      <c r="H38" s="65"/>
      <c r="I38" s="63"/>
      <c r="J38" s="63"/>
      <c r="K38" s="63"/>
      <c r="L38" s="65"/>
      <c r="M38" s="65"/>
      <c r="N38" s="65"/>
      <c r="O38" s="65"/>
      <c r="P38" s="65"/>
      <c r="Q38" s="66"/>
    </row>
    <row r="39" spans="1:17" ht="14.1" customHeight="1" x14ac:dyDescent="0.2">
      <c r="A39" s="64"/>
      <c r="B39" s="67" t="str">
        <f>IFERROR(CODE(RIGHT(WheatBread91416[[#This Row],[UPC]],1)) - 48,"")</f>
        <v/>
      </c>
      <c r="C39"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39" s="67" t="str">
        <f>IF(WheatBread91416[[#This Row],[Calc Check]]="","",IF(WheatBread91416[[#This Row],[Calc Check]]=10,IF(WheatBread91416[[#This Row],[UPC Check]]=0,"YES","NO"),IF(WheatBread91416[[#This Row],[Calc Check]]=WheatBread91416[[#This Row],[UPC Check]],"YES","NO")))</f>
        <v/>
      </c>
      <c r="E39" s="65"/>
      <c r="F39" s="65"/>
      <c r="G39" s="65"/>
      <c r="H39" s="65"/>
      <c r="I39" s="63"/>
      <c r="J39" s="63"/>
      <c r="K39" s="63"/>
      <c r="L39" s="65"/>
      <c r="M39" s="65"/>
      <c r="N39" s="65"/>
      <c r="O39" s="65"/>
      <c r="P39" s="65"/>
      <c r="Q39" s="66"/>
    </row>
    <row r="40" spans="1:17" ht="14.1" customHeight="1" x14ac:dyDescent="0.2">
      <c r="A40" s="64"/>
      <c r="B40" s="67" t="str">
        <f>IFERROR(CODE(RIGHT(WheatBread91416[[#This Row],[UPC]],1)) - 48,"")</f>
        <v/>
      </c>
      <c r="C40"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40" s="67" t="str">
        <f>IF(WheatBread91416[[#This Row],[Calc Check]]="","",IF(WheatBread91416[[#This Row],[Calc Check]]=10,IF(WheatBread91416[[#This Row],[UPC Check]]=0,"YES","NO"),IF(WheatBread91416[[#This Row],[Calc Check]]=WheatBread91416[[#This Row],[UPC Check]],"YES","NO")))</f>
        <v/>
      </c>
      <c r="E40" s="65"/>
      <c r="F40" s="65"/>
      <c r="G40" s="65"/>
      <c r="H40" s="65"/>
      <c r="I40" s="63"/>
      <c r="J40" s="63"/>
      <c r="K40" s="63"/>
      <c r="L40" s="65"/>
      <c r="M40" s="65"/>
      <c r="N40" s="65"/>
      <c r="O40" s="65"/>
      <c r="P40" s="65"/>
      <c r="Q40" s="66"/>
    </row>
    <row r="41" spans="1:17" ht="14.1" customHeight="1" x14ac:dyDescent="0.2">
      <c r="A41" s="64"/>
      <c r="B41" s="67" t="str">
        <f>IFERROR(CODE(RIGHT(WheatBread91416[[#This Row],[UPC]],1)) - 48,"")</f>
        <v/>
      </c>
      <c r="C41"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41" s="67" t="str">
        <f>IF(WheatBread91416[[#This Row],[Calc Check]]="","",IF(WheatBread91416[[#This Row],[Calc Check]]=10,IF(WheatBread91416[[#This Row],[UPC Check]]=0,"YES","NO"),IF(WheatBread91416[[#This Row],[Calc Check]]=WheatBread91416[[#This Row],[UPC Check]],"YES","NO")))</f>
        <v/>
      </c>
      <c r="E41" s="65"/>
      <c r="F41" s="65"/>
      <c r="G41" s="65"/>
      <c r="H41" s="65"/>
      <c r="I41" s="63"/>
      <c r="J41" s="63"/>
      <c r="K41" s="63"/>
      <c r="L41" s="65"/>
      <c r="M41" s="65"/>
      <c r="N41" s="65"/>
      <c r="O41" s="65"/>
      <c r="P41" s="65"/>
      <c r="Q41" s="66"/>
    </row>
    <row r="42" spans="1:17" ht="14.1" customHeight="1" x14ac:dyDescent="0.2">
      <c r="A42" s="64"/>
      <c r="B42" s="67" t="str">
        <f>IFERROR(CODE(RIGHT(WheatBread91416[[#This Row],[UPC]],1)) - 48,"")</f>
        <v/>
      </c>
      <c r="C42" s="67" t="str">
        <f>IFERROR(CODE(10 - MOD(3*SUM(MID(WheatBread91416[UPC],2,1),MID(WheatBread91416[UPC],4,1),MID(WheatBread91416[UPC],6,1),MID(WheatBread91416[UPC],8,1),MID(WheatBread91416[UPC],10,1),MID(WheatBread91416[UPC],12,1))+SUM(MID(WheatBread91416[UPC],1,1),MID(WheatBread91416[UPC],3,1),MID(WheatBread91416[UPC],5,1),MID(WheatBread91416[UPC],7,1),MID(WheatBread91416[UPC],9,1),MID(WheatBread91416[UPC],11,1)),10))-48,"")</f>
        <v/>
      </c>
      <c r="D42" s="67" t="str">
        <f>IF(WheatBread91416[[#This Row],[Calc Check]]="","",IF(WheatBread91416[[#This Row],[Calc Check]]=10,IF(WheatBread91416[[#This Row],[UPC Check]]=0,"YES","NO"),IF(WheatBread91416[[#This Row],[Calc Check]]=WheatBread91416[[#This Row],[UPC Check]],"YES","NO")))</f>
        <v/>
      </c>
      <c r="E42" s="65"/>
      <c r="F42" s="65"/>
      <c r="G42" s="65"/>
      <c r="H42" s="65"/>
      <c r="I42" s="63"/>
      <c r="J42" s="63"/>
      <c r="K42" s="63"/>
      <c r="L42" s="65"/>
      <c r="M42" s="65"/>
      <c r="N42" s="65"/>
      <c r="O42" s="65"/>
      <c r="P42" s="65"/>
      <c r="Q42" s="66"/>
    </row>
  </sheetData>
  <sheetProtection algorithmName="SHA-512" hashValue="TlOpxajfk6glm4rHx/uJ81tPcXXYRFFbmDOI3P2C0jVgrZiNRA20s8l/dYKrQ7sY9N8pvQiMAsMn9u/Og80LOg==" saltValue="WD7aUvRYwmYWG0kqugjAAw==" spinCount="100000" sheet="1" objects="1" scenarios="1" selectLockedCells="1"/>
  <mergeCells count="18">
    <mergeCell ref="A3:E3"/>
    <mergeCell ref="F3:I3"/>
    <mergeCell ref="A4:E4"/>
    <mergeCell ref="F4:I4"/>
    <mergeCell ref="A1:H1"/>
    <mergeCell ref="B13:D13"/>
    <mergeCell ref="B14:D14"/>
    <mergeCell ref="B15:D15"/>
    <mergeCell ref="B16:D16"/>
    <mergeCell ref="F5:I5"/>
    <mergeCell ref="A10:F10"/>
    <mergeCell ref="A11:F11"/>
    <mergeCell ref="A6:E6"/>
    <mergeCell ref="F6:I6"/>
    <mergeCell ref="A7:E7"/>
    <mergeCell ref="F7:I7"/>
    <mergeCell ref="F8:I8"/>
    <mergeCell ref="A5:E5"/>
  </mergeCells>
  <dataValidations count="3">
    <dataValidation type="list" operator="equal" allowBlank="1" showInputMessage="1" showErrorMessage="1" sqref="I24:K42">
      <formula1>"12,18,24,36"</formula1>
    </dataValidation>
    <dataValidation allowBlank="1" showInputMessage="1" sqref="Q24:Q42"/>
    <dataValidation type="list" allowBlank="1" showInputMessage="1" showErrorMessage="1" sqref="H24:H42">
      <formula1>"32,64"</formula1>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workbookViewId="0">
      <selection activeCell="A23" sqref="A23"/>
    </sheetView>
  </sheetViews>
  <sheetFormatPr defaultColWidth="8.7109375" defaultRowHeight="12.75" x14ac:dyDescent="0.2"/>
  <cols>
    <col min="1" max="1" width="21.42578125" style="19" customWidth="1"/>
    <col min="2" max="2" width="7.140625" style="19" customWidth="1"/>
    <col min="3" max="3" width="7" style="19" customWidth="1"/>
    <col min="4" max="4" width="7.140625" style="19" customWidth="1"/>
    <col min="5" max="6" width="18.140625" style="19" customWidth="1"/>
    <col min="7" max="7" width="23.42578125" style="19" customWidth="1"/>
    <col min="8" max="9" width="11.85546875" style="19" customWidth="1"/>
    <col min="10" max="10" width="17.85546875" style="19" customWidth="1"/>
    <col min="11" max="12" width="33.42578125" style="42" customWidth="1"/>
    <col min="13" max="13" width="13.5703125" style="19" customWidth="1"/>
    <col min="14" max="14" width="14.28515625" style="19" customWidth="1"/>
    <col min="15" max="15" width="13.5703125" style="19" customWidth="1"/>
    <col min="16" max="16" width="14.28515625" style="19" customWidth="1"/>
    <col min="17" max="17" width="13.85546875" style="19" customWidth="1"/>
    <col min="18" max="18" width="46.7109375" style="19" customWidth="1"/>
    <col min="19" max="16384" width="8.7109375" style="19"/>
  </cols>
  <sheetData>
    <row r="1" spans="1:16" s="11" customFormat="1" ht="99.95" customHeight="1" x14ac:dyDescent="0.2">
      <c r="A1" s="104" t="s">
        <v>271</v>
      </c>
      <c r="B1" s="104"/>
      <c r="C1" s="104"/>
      <c r="D1" s="104"/>
      <c r="E1" s="104"/>
      <c r="F1" s="104"/>
      <c r="G1" s="104"/>
    </row>
    <row r="2" spans="1:16" ht="15" x14ac:dyDescent="0.25">
      <c r="A2" s="31"/>
      <c r="B2" s="30"/>
      <c r="C2" s="35"/>
      <c r="D2" s="35"/>
      <c r="E2" s="31"/>
      <c r="F2" s="32"/>
      <c r="G2" s="32"/>
      <c r="H2" s="32"/>
      <c r="I2" s="32"/>
      <c r="J2" s="32"/>
      <c r="K2" s="85"/>
      <c r="L2" s="85"/>
      <c r="M2" s="31"/>
      <c r="N2" s="31"/>
      <c r="O2" s="34"/>
      <c r="P2" s="34"/>
    </row>
    <row r="3" spans="1:16" ht="14.1" customHeight="1" x14ac:dyDescent="0.2">
      <c r="A3" s="105" t="s">
        <v>75</v>
      </c>
      <c r="B3" s="105"/>
      <c r="C3" s="105"/>
      <c r="D3" s="105"/>
      <c r="E3" s="105"/>
      <c r="F3" s="105" t="s">
        <v>79</v>
      </c>
      <c r="G3" s="105"/>
      <c r="H3" s="105"/>
      <c r="I3" s="81"/>
      <c r="J3" s="81"/>
      <c r="K3" s="85"/>
      <c r="L3" s="85"/>
      <c r="M3" s="31"/>
      <c r="N3" s="31"/>
      <c r="O3" s="34"/>
      <c r="P3" s="34"/>
    </row>
    <row r="4" spans="1:16" ht="14.45" customHeight="1" x14ac:dyDescent="0.2">
      <c r="A4" s="102" t="s">
        <v>277</v>
      </c>
      <c r="B4" s="102"/>
      <c r="C4" s="102"/>
      <c r="D4" s="102"/>
      <c r="E4" s="102"/>
      <c r="F4" s="102" t="s">
        <v>267</v>
      </c>
      <c r="G4" s="102"/>
      <c r="H4" s="102"/>
      <c r="I4" s="82"/>
      <c r="J4" s="82"/>
      <c r="K4" s="85"/>
      <c r="L4" s="85"/>
      <c r="M4" s="36"/>
      <c r="N4" s="36"/>
      <c r="O4" s="37"/>
      <c r="P4" s="37"/>
    </row>
    <row r="5" spans="1:16" ht="14.45" customHeight="1" x14ac:dyDescent="0.2">
      <c r="A5" s="102" t="s">
        <v>272</v>
      </c>
      <c r="B5" s="102"/>
      <c r="C5" s="102"/>
      <c r="D5" s="102"/>
      <c r="E5" s="102"/>
      <c r="F5" s="102" t="s">
        <v>278</v>
      </c>
      <c r="G5" s="102"/>
      <c r="H5" s="102"/>
      <c r="I5" s="82"/>
      <c r="J5" s="82"/>
      <c r="K5" s="85"/>
      <c r="L5" s="85"/>
      <c r="M5" s="31"/>
      <c r="N5" s="31"/>
      <c r="O5" s="34"/>
      <c r="P5" s="34"/>
    </row>
    <row r="6" spans="1:16" ht="14.45" customHeight="1" x14ac:dyDescent="0.2">
      <c r="A6" s="102" t="s">
        <v>274</v>
      </c>
      <c r="B6" s="102"/>
      <c r="C6" s="102"/>
      <c r="D6" s="102"/>
      <c r="E6" s="102"/>
      <c r="F6" s="102" t="s">
        <v>279</v>
      </c>
      <c r="G6" s="102"/>
      <c r="H6" s="102"/>
      <c r="I6" s="82"/>
      <c r="J6" s="82"/>
      <c r="K6" s="85"/>
      <c r="L6" s="85"/>
      <c r="M6" s="31"/>
      <c r="N6" s="31"/>
      <c r="O6" s="34"/>
      <c r="P6" s="34"/>
    </row>
    <row r="7" spans="1:16" ht="14.45" customHeight="1" x14ac:dyDescent="0.2">
      <c r="A7" s="102" t="s">
        <v>273</v>
      </c>
      <c r="B7" s="102"/>
      <c r="C7" s="102"/>
      <c r="D7" s="102"/>
      <c r="E7" s="102"/>
      <c r="F7" s="102" t="s">
        <v>286</v>
      </c>
      <c r="G7" s="102"/>
      <c r="H7" s="102"/>
      <c r="I7" s="82"/>
      <c r="J7" s="82"/>
      <c r="K7" s="85"/>
      <c r="L7" s="85"/>
      <c r="M7" s="31"/>
      <c r="N7" s="31"/>
      <c r="O7" s="34"/>
      <c r="P7" s="34"/>
    </row>
    <row r="8" spans="1:16" ht="14.45" customHeight="1" x14ac:dyDescent="0.2">
      <c r="A8" s="102" t="s">
        <v>275</v>
      </c>
      <c r="B8" s="102"/>
      <c r="C8" s="102"/>
      <c r="D8" s="102"/>
      <c r="E8" s="102"/>
      <c r="F8" s="102"/>
      <c r="G8" s="102"/>
      <c r="H8" s="102"/>
      <c r="I8" s="82"/>
      <c r="J8" s="82"/>
      <c r="K8" s="85"/>
      <c r="L8" s="85"/>
      <c r="M8" s="31"/>
      <c r="N8" s="31"/>
      <c r="O8" s="34"/>
      <c r="P8" s="34"/>
    </row>
    <row r="9" spans="1:16" ht="14.45" customHeight="1" x14ac:dyDescent="0.2">
      <c r="A9" s="102" t="s">
        <v>276</v>
      </c>
      <c r="B9" s="102"/>
      <c r="C9" s="102"/>
      <c r="D9" s="102"/>
      <c r="E9" s="102"/>
      <c r="F9" s="102"/>
      <c r="G9" s="102"/>
      <c r="H9" s="102"/>
      <c r="I9" s="82"/>
      <c r="J9" s="82"/>
      <c r="K9" s="85"/>
      <c r="L9" s="85"/>
      <c r="M9" s="31"/>
      <c r="N9" s="31"/>
      <c r="O9" s="34"/>
      <c r="P9" s="34"/>
    </row>
    <row r="10" spans="1:16" ht="14.45" customHeight="1" x14ac:dyDescent="0.2">
      <c r="A10" s="102"/>
      <c r="B10" s="102"/>
      <c r="C10" s="102"/>
      <c r="D10" s="102"/>
      <c r="E10" s="102"/>
      <c r="F10" s="102"/>
      <c r="G10" s="102"/>
      <c r="H10" s="102"/>
      <c r="I10" s="82"/>
      <c r="J10" s="82"/>
      <c r="K10" s="85"/>
      <c r="L10" s="85"/>
      <c r="M10" s="31"/>
      <c r="N10" s="31"/>
      <c r="O10" s="34"/>
      <c r="P10" s="34"/>
    </row>
    <row r="11" spans="1:16" ht="14.1" customHeight="1" x14ac:dyDescent="0.2">
      <c r="A11" s="82"/>
      <c r="B11" s="82"/>
      <c r="C11" s="82"/>
      <c r="D11" s="82"/>
      <c r="E11" s="82"/>
      <c r="F11" s="83"/>
      <c r="G11" s="83"/>
      <c r="H11" s="83"/>
      <c r="I11" s="83"/>
      <c r="J11" s="83"/>
      <c r="K11" s="85"/>
      <c r="L11" s="85"/>
      <c r="M11" s="31"/>
      <c r="N11" s="31"/>
      <c r="O11" s="34"/>
      <c r="P11" s="34"/>
    </row>
    <row r="12" spans="1:16" ht="14.45" customHeight="1" x14ac:dyDescent="0.2">
      <c r="A12" s="82"/>
      <c r="B12" s="82"/>
      <c r="C12" s="82"/>
      <c r="D12" s="82"/>
      <c r="E12" s="82"/>
      <c r="F12" s="83"/>
      <c r="G12" s="83"/>
      <c r="H12" s="83"/>
      <c r="I12" s="83"/>
      <c r="J12" s="83"/>
      <c r="K12" s="85"/>
      <c r="L12" s="85"/>
      <c r="M12" s="31"/>
      <c r="N12" s="31"/>
      <c r="O12" s="34"/>
      <c r="P12" s="34"/>
    </row>
    <row r="13" spans="1:16" ht="14.45" customHeight="1" x14ac:dyDescent="0.2">
      <c r="B13" s="112" t="s">
        <v>44</v>
      </c>
      <c r="C13" s="112"/>
      <c r="D13" s="112"/>
      <c r="E13" s="112"/>
      <c r="F13" s="112"/>
      <c r="G13" s="112"/>
      <c r="H13" s="83"/>
      <c r="I13" s="83"/>
      <c r="J13" s="83"/>
      <c r="K13" s="85"/>
      <c r="L13" s="85"/>
      <c r="M13" s="31"/>
      <c r="N13" s="31"/>
      <c r="O13" s="34"/>
      <c r="P13" s="34"/>
    </row>
    <row r="14" spans="1:16" ht="14.1" customHeight="1" x14ac:dyDescent="0.2">
      <c r="B14" s="111" t="s">
        <v>280</v>
      </c>
      <c r="C14" s="111"/>
      <c r="D14" s="111"/>
      <c r="E14" s="111"/>
      <c r="F14" s="111"/>
      <c r="G14" s="111"/>
      <c r="H14" s="83"/>
      <c r="I14" s="83"/>
      <c r="J14" s="83"/>
      <c r="K14" s="85"/>
      <c r="L14" s="85"/>
      <c r="M14" s="31"/>
      <c r="N14" s="31"/>
      <c r="O14" s="34"/>
      <c r="P14" s="34"/>
    </row>
    <row r="15" spans="1:16" ht="14.1" customHeight="1" x14ac:dyDescent="0.2">
      <c r="B15" s="111" t="s">
        <v>281</v>
      </c>
      <c r="C15" s="111"/>
      <c r="D15" s="111"/>
      <c r="E15" s="111"/>
      <c r="F15" s="111"/>
      <c r="G15" s="111"/>
      <c r="H15" s="83"/>
      <c r="I15" s="83"/>
      <c r="J15" s="83"/>
      <c r="K15" s="85"/>
      <c r="L15" s="85"/>
      <c r="M15" s="31"/>
      <c r="N15" s="31"/>
      <c r="O15" s="34"/>
      <c r="P15" s="34"/>
    </row>
    <row r="16" spans="1:16" ht="14.45" customHeight="1" x14ac:dyDescent="0.2">
      <c r="A16" s="82"/>
      <c r="B16" s="111" t="s">
        <v>282</v>
      </c>
      <c r="C16" s="111"/>
      <c r="D16" s="111"/>
      <c r="E16" s="111"/>
      <c r="F16" s="111"/>
      <c r="G16" s="111"/>
      <c r="H16" s="83"/>
      <c r="I16" s="83"/>
      <c r="J16" s="83"/>
      <c r="K16" s="85"/>
      <c r="L16" s="85"/>
      <c r="M16" s="31"/>
      <c r="N16" s="31"/>
      <c r="O16" s="34"/>
      <c r="P16" s="34"/>
    </row>
    <row r="17" spans="1:16" s="44" customFormat="1" ht="14.45" customHeight="1" x14ac:dyDescent="0.2">
      <c r="A17" s="49"/>
      <c r="B17" s="49"/>
      <c r="C17" s="49"/>
      <c r="D17" s="49"/>
      <c r="E17" s="50"/>
      <c r="F17" s="107"/>
      <c r="G17" s="107"/>
      <c r="H17" s="107"/>
      <c r="I17" s="84"/>
      <c r="J17" s="84"/>
      <c r="K17" s="52"/>
      <c r="L17" s="52"/>
      <c r="M17" s="45"/>
      <c r="N17" s="45"/>
      <c r="O17" s="53"/>
      <c r="P17" s="53"/>
    </row>
    <row r="18" spans="1:16" s="44" customFormat="1" x14ac:dyDescent="0.2">
      <c r="A18" s="57" t="s">
        <v>61</v>
      </c>
      <c r="B18" s="45"/>
      <c r="C18" s="45"/>
      <c r="D18" s="45"/>
      <c r="E18" s="45"/>
      <c r="F18" s="45"/>
      <c r="G18" s="83"/>
      <c r="H18" s="45"/>
      <c r="I18" s="45"/>
      <c r="J18" s="45"/>
      <c r="K18" s="52"/>
      <c r="L18" s="52"/>
      <c r="M18" s="45"/>
      <c r="N18" s="45"/>
      <c r="O18" s="53"/>
      <c r="P18" s="53"/>
    </row>
    <row r="19" spans="1:16" s="44" customFormat="1" x14ac:dyDescent="0.2">
      <c r="A19" s="45" t="s">
        <v>48</v>
      </c>
      <c r="B19" s="45"/>
      <c r="C19" s="45"/>
      <c r="D19" s="45"/>
      <c r="E19" s="45"/>
      <c r="F19" s="45"/>
      <c r="G19" s="83"/>
      <c r="H19" s="45"/>
      <c r="I19" s="45"/>
      <c r="J19" s="45"/>
      <c r="K19" s="52"/>
      <c r="L19" s="52"/>
      <c r="M19" s="45"/>
      <c r="N19" s="45"/>
      <c r="O19" s="53"/>
      <c r="P19" s="53"/>
    </row>
    <row r="20" spans="1:16" ht="14.25" x14ac:dyDescent="0.2">
      <c r="A20" s="54" t="s">
        <v>62</v>
      </c>
      <c r="B20" s="39"/>
      <c r="C20" s="39"/>
      <c r="D20" s="39"/>
      <c r="E20" s="39"/>
      <c r="F20" s="39"/>
      <c r="G20" s="32"/>
      <c r="H20" s="31"/>
      <c r="I20" s="31"/>
      <c r="J20" s="31"/>
      <c r="K20" s="38"/>
      <c r="L20" s="38"/>
      <c r="M20" s="31"/>
      <c r="N20" s="31"/>
      <c r="O20" s="34"/>
      <c r="P20" s="34"/>
    </row>
    <row r="21" spans="1:16" ht="14.25" x14ac:dyDescent="0.2">
      <c r="A21" s="53"/>
      <c r="B21" s="34"/>
      <c r="C21" s="40"/>
      <c r="D21" s="40"/>
      <c r="E21" s="34"/>
      <c r="F21" s="40"/>
      <c r="G21" s="41"/>
      <c r="H21" s="34"/>
      <c r="I21" s="34"/>
      <c r="J21" s="34"/>
      <c r="K21" s="1"/>
      <c r="L21" s="1"/>
      <c r="M21" s="34"/>
      <c r="N21" s="34"/>
      <c r="O21" s="34"/>
      <c r="P21" s="34"/>
    </row>
    <row r="22" spans="1:16" ht="36.950000000000003" customHeight="1" x14ac:dyDescent="0.2">
      <c r="A22" s="60" t="s">
        <v>0</v>
      </c>
      <c r="B22" s="61" t="s">
        <v>73</v>
      </c>
      <c r="C22" s="61" t="s">
        <v>74</v>
      </c>
      <c r="D22" s="61" t="s">
        <v>1</v>
      </c>
      <c r="E22" s="61" t="s">
        <v>50</v>
      </c>
      <c r="F22" s="61" t="s">
        <v>51</v>
      </c>
      <c r="G22" s="61" t="s">
        <v>70</v>
      </c>
      <c r="H22" s="61" t="s">
        <v>283</v>
      </c>
      <c r="I22" s="61" t="s">
        <v>285</v>
      </c>
      <c r="J22" s="61" t="s">
        <v>284</v>
      </c>
      <c r="K22" s="62" t="s">
        <v>52</v>
      </c>
      <c r="L22" s="19"/>
    </row>
    <row r="23" spans="1:16" ht="14.1" customHeight="1" x14ac:dyDescent="0.2">
      <c r="A23" s="64"/>
      <c r="B23" s="67" t="str">
        <f>IFERROR(CODE(RIGHT(WheatBread351012172223[[#This Row],[UPC]],1)) - 48,"")</f>
        <v/>
      </c>
      <c r="C23"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3" s="67" t="str">
        <f>IF(WheatBread351012172223[[#This Row],[Calc Check]]="","",IF(WheatBread351012172223[[#This Row],[Calc Check]]=10,IF(WheatBread351012172223[[#This Row],[UPC Check]]=0,"YES","NO"),IF(WheatBread351012172223[[#This Row],[Calc Check]]=WheatBread351012172223[[#This Row],[UPC Check]],"YES","NO")))</f>
        <v/>
      </c>
      <c r="E23" s="65"/>
      <c r="F23" s="65"/>
      <c r="G23" s="65"/>
      <c r="H23" s="70"/>
      <c r="I23" s="70"/>
      <c r="J23" s="70"/>
      <c r="K23" s="66"/>
      <c r="L23" s="19"/>
    </row>
    <row r="24" spans="1:16" ht="14.1" customHeight="1" x14ac:dyDescent="0.2">
      <c r="A24" s="64"/>
      <c r="B24" s="67" t="str">
        <f>IFERROR(CODE(RIGHT(WheatBread351012172223[[#This Row],[UPC]],1)) - 48,"")</f>
        <v/>
      </c>
      <c r="C24"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4" s="67" t="str">
        <f>IF(WheatBread351012172223[[#This Row],[Calc Check]]="","",IF(WheatBread351012172223[[#This Row],[Calc Check]]=10,IF(WheatBread351012172223[[#This Row],[UPC Check]]=0,"YES","NO"),IF(WheatBread351012172223[[#This Row],[Calc Check]]=WheatBread351012172223[[#This Row],[UPC Check]],"YES","NO")))</f>
        <v/>
      </c>
      <c r="E24" s="65"/>
      <c r="F24" s="65"/>
      <c r="G24" s="65"/>
      <c r="H24" s="70"/>
      <c r="I24" s="70"/>
      <c r="J24" s="70"/>
      <c r="K24" s="66"/>
      <c r="L24" s="19"/>
    </row>
    <row r="25" spans="1:16" ht="14.1" customHeight="1" x14ac:dyDescent="0.2">
      <c r="A25" s="64"/>
      <c r="B25" s="67" t="str">
        <f>IFERROR(CODE(RIGHT(WheatBread351012172223[[#This Row],[UPC]],1)) - 48,"")</f>
        <v/>
      </c>
      <c r="C25"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5" s="67" t="str">
        <f>IF(WheatBread351012172223[[#This Row],[Calc Check]]="","",IF(WheatBread351012172223[[#This Row],[Calc Check]]=10,IF(WheatBread351012172223[[#This Row],[UPC Check]]=0,"YES","NO"),IF(WheatBread351012172223[[#This Row],[Calc Check]]=WheatBread351012172223[[#This Row],[UPC Check]],"YES","NO")))</f>
        <v/>
      </c>
      <c r="E25" s="65"/>
      <c r="F25" s="65"/>
      <c r="G25" s="65"/>
      <c r="H25" s="70"/>
      <c r="I25" s="70"/>
      <c r="J25" s="70"/>
      <c r="K25" s="66"/>
      <c r="L25" s="19"/>
    </row>
    <row r="26" spans="1:16" ht="14.1" customHeight="1" x14ac:dyDescent="0.2">
      <c r="A26" s="64"/>
      <c r="B26" s="67" t="str">
        <f>IFERROR(CODE(RIGHT(WheatBread351012172223[[#This Row],[UPC]],1)) - 48,"")</f>
        <v/>
      </c>
      <c r="C26"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6" s="67" t="str">
        <f>IF(WheatBread351012172223[[#This Row],[Calc Check]]="","",IF(WheatBread351012172223[[#This Row],[Calc Check]]=10,IF(WheatBread351012172223[[#This Row],[UPC Check]]=0,"YES","NO"),IF(WheatBread351012172223[[#This Row],[Calc Check]]=WheatBread351012172223[[#This Row],[UPC Check]],"YES","NO")))</f>
        <v/>
      </c>
      <c r="E26" s="65"/>
      <c r="F26" s="65"/>
      <c r="G26" s="65"/>
      <c r="H26" s="70"/>
      <c r="I26" s="70"/>
      <c r="J26" s="70"/>
      <c r="K26" s="66"/>
      <c r="L26" s="19"/>
    </row>
    <row r="27" spans="1:16" ht="14.1" customHeight="1" x14ac:dyDescent="0.2">
      <c r="A27" s="64"/>
      <c r="B27" s="67" t="str">
        <f>IFERROR(CODE(RIGHT(WheatBread351012172223[[#This Row],[UPC]],1)) - 48,"")</f>
        <v/>
      </c>
      <c r="C27"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7" s="67" t="str">
        <f>IF(WheatBread351012172223[[#This Row],[Calc Check]]="","",IF(WheatBread351012172223[[#This Row],[Calc Check]]=10,IF(WheatBread351012172223[[#This Row],[UPC Check]]=0,"YES","NO"),IF(WheatBread351012172223[[#This Row],[Calc Check]]=WheatBread351012172223[[#This Row],[UPC Check]],"YES","NO")))</f>
        <v/>
      </c>
      <c r="E27" s="65"/>
      <c r="F27" s="65"/>
      <c r="G27" s="65"/>
      <c r="H27" s="70"/>
      <c r="I27" s="70"/>
      <c r="J27" s="70"/>
      <c r="K27" s="66"/>
      <c r="L27" s="19"/>
    </row>
    <row r="28" spans="1:16" ht="14.1" customHeight="1" x14ac:dyDescent="0.2">
      <c r="A28" s="64"/>
      <c r="B28" s="67" t="str">
        <f>IFERROR(CODE(RIGHT(WheatBread351012172223[[#This Row],[UPC]],1)) - 48,"")</f>
        <v/>
      </c>
      <c r="C28"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8" s="67" t="str">
        <f>IF(WheatBread351012172223[[#This Row],[Calc Check]]="","",IF(WheatBread351012172223[[#This Row],[Calc Check]]=10,IF(WheatBread351012172223[[#This Row],[UPC Check]]=0,"YES","NO"),IF(WheatBread351012172223[[#This Row],[Calc Check]]=WheatBread351012172223[[#This Row],[UPC Check]],"YES","NO")))</f>
        <v/>
      </c>
      <c r="E28" s="65"/>
      <c r="F28" s="65"/>
      <c r="G28" s="65"/>
      <c r="H28" s="70"/>
      <c r="I28" s="70"/>
      <c r="J28" s="70"/>
      <c r="K28" s="66"/>
      <c r="L28" s="19"/>
    </row>
    <row r="29" spans="1:16" ht="14.1" customHeight="1" x14ac:dyDescent="0.2">
      <c r="A29" s="64"/>
      <c r="B29" s="67" t="str">
        <f>IFERROR(CODE(RIGHT(WheatBread351012172223[[#This Row],[UPC]],1)) - 48,"")</f>
        <v/>
      </c>
      <c r="C29"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29" s="67" t="str">
        <f>IF(WheatBread351012172223[[#This Row],[Calc Check]]="","",IF(WheatBread351012172223[[#This Row],[Calc Check]]=10,IF(WheatBread351012172223[[#This Row],[UPC Check]]=0,"YES","NO"),IF(WheatBread351012172223[[#This Row],[Calc Check]]=WheatBread351012172223[[#This Row],[UPC Check]],"YES","NO")))</f>
        <v/>
      </c>
      <c r="E29" s="65"/>
      <c r="F29" s="65"/>
      <c r="G29" s="65"/>
      <c r="H29" s="70"/>
      <c r="I29" s="70"/>
      <c r="J29" s="70"/>
      <c r="K29" s="66"/>
      <c r="L29" s="19"/>
    </row>
    <row r="30" spans="1:16" ht="14.1" customHeight="1" x14ac:dyDescent="0.2">
      <c r="A30" s="64"/>
      <c r="B30" s="67" t="str">
        <f>IFERROR(CODE(RIGHT(WheatBread351012172223[[#This Row],[UPC]],1)) - 48,"")</f>
        <v/>
      </c>
      <c r="C30"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0" s="67" t="str">
        <f>IF(WheatBread351012172223[[#This Row],[Calc Check]]="","",IF(WheatBread351012172223[[#This Row],[Calc Check]]=10,IF(WheatBread351012172223[[#This Row],[UPC Check]]=0,"YES","NO"),IF(WheatBread351012172223[[#This Row],[Calc Check]]=WheatBread351012172223[[#This Row],[UPC Check]],"YES","NO")))</f>
        <v/>
      </c>
      <c r="E30" s="65"/>
      <c r="F30" s="65"/>
      <c r="G30" s="65"/>
      <c r="H30" s="70"/>
      <c r="I30" s="70"/>
      <c r="J30" s="70"/>
      <c r="K30" s="66"/>
      <c r="L30" s="19"/>
    </row>
    <row r="31" spans="1:16" ht="14.1" customHeight="1" x14ac:dyDescent="0.2">
      <c r="A31" s="64"/>
      <c r="B31" s="67" t="str">
        <f>IFERROR(CODE(RIGHT(WheatBread351012172223[[#This Row],[UPC]],1)) - 48,"")</f>
        <v/>
      </c>
      <c r="C31"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1" s="67" t="str">
        <f>IF(WheatBread351012172223[[#This Row],[Calc Check]]="","",IF(WheatBread351012172223[[#This Row],[Calc Check]]=10,IF(WheatBread351012172223[[#This Row],[UPC Check]]=0,"YES","NO"),IF(WheatBread351012172223[[#This Row],[Calc Check]]=WheatBread351012172223[[#This Row],[UPC Check]],"YES","NO")))</f>
        <v/>
      </c>
      <c r="E31" s="65"/>
      <c r="F31" s="65"/>
      <c r="G31" s="65"/>
      <c r="H31" s="70"/>
      <c r="I31" s="70"/>
      <c r="J31" s="70"/>
      <c r="K31" s="66"/>
      <c r="L31" s="19"/>
    </row>
    <row r="32" spans="1:16" ht="14.1" customHeight="1" x14ac:dyDescent="0.2">
      <c r="A32" s="64"/>
      <c r="B32" s="67" t="str">
        <f>IFERROR(CODE(RIGHT(WheatBread351012172223[[#This Row],[UPC]],1)) - 48,"")</f>
        <v/>
      </c>
      <c r="C32"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2" s="67" t="str">
        <f>IF(WheatBread351012172223[[#This Row],[Calc Check]]="","",IF(WheatBread351012172223[[#This Row],[Calc Check]]=10,IF(WheatBread351012172223[[#This Row],[UPC Check]]=0,"YES","NO"),IF(WheatBread351012172223[[#This Row],[Calc Check]]=WheatBread351012172223[[#This Row],[UPC Check]],"YES","NO")))</f>
        <v/>
      </c>
      <c r="E32" s="65"/>
      <c r="F32" s="65"/>
      <c r="G32" s="65"/>
      <c r="H32" s="70"/>
      <c r="I32" s="70"/>
      <c r="J32" s="70"/>
      <c r="K32" s="66"/>
      <c r="L32" s="19"/>
    </row>
    <row r="33" spans="1:12" ht="14.1" customHeight="1" x14ac:dyDescent="0.2">
      <c r="A33" s="64"/>
      <c r="B33" s="67" t="str">
        <f>IFERROR(CODE(RIGHT(WheatBread351012172223[[#This Row],[UPC]],1)) - 48,"")</f>
        <v/>
      </c>
      <c r="C33"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3" s="67" t="str">
        <f>IF(WheatBread351012172223[[#This Row],[Calc Check]]="","",IF(WheatBread351012172223[[#This Row],[Calc Check]]=10,IF(WheatBread351012172223[[#This Row],[UPC Check]]=0,"YES","NO"),IF(WheatBread351012172223[[#This Row],[Calc Check]]=WheatBread351012172223[[#This Row],[UPC Check]],"YES","NO")))</f>
        <v/>
      </c>
      <c r="E33" s="65"/>
      <c r="F33" s="65"/>
      <c r="G33" s="65"/>
      <c r="H33" s="70"/>
      <c r="I33" s="70"/>
      <c r="J33" s="70"/>
      <c r="K33" s="66"/>
      <c r="L33" s="19"/>
    </row>
    <row r="34" spans="1:12" ht="14.1" customHeight="1" x14ac:dyDescent="0.2">
      <c r="A34" s="64"/>
      <c r="B34" s="67" t="str">
        <f>IFERROR(CODE(RIGHT(WheatBread351012172223[[#This Row],[UPC]],1)) - 48,"")</f>
        <v/>
      </c>
      <c r="C34"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4" s="67" t="str">
        <f>IF(WheatBread351012172223[[#This Row],[Calc Check]]="","",IF(WheatBread351012172223[[#This Row],[Calc Check]]=10,IF(WheatBread351012172223[[#This Row],[UPC Check]]=0,"YES","NO"),IF(WheatBread351012172223[[#This Row],[Calc Check]]=WheatBread351012172223[[#This Row],[UPC Check]],"YES","NO")))</f>
        <v/>
      </c>
      <c r="E34" s="65"/>
      <c r="F34" s="65"/>
      <c r="G34" s="65"/>
      <c r="H34" s="70"/>
      <c r="I34" s="70"/>
      <c r="J34" s="70"/>
      <c r="K34" s="66"/>
      <c r="L34" s="19"/>
    </row>
    <row r="35" spans="1:12" ht="14.1" customHeight="1" x14ac:dyDescent="0.2">
      <c r="A35" s="64"/>
      <c r="B35" s="67" t="str">
        <f>IFERROR(CODE(RIGHT(WheatBread351012172223[[#This Row],[UPC]],1)) - 48,"")</f>
        <v/>
      </c>
      <c r="C35"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5" s="67" t="str">
        <f>IF(WheatBread351012172223[[#This Row],[Calc Check]]="","",IF(WheatBread351012172223[[#This Row],[Calc Check]]=10,IF(WheatBread351012172223[[#This Row],[UPC Check]]=0,"YES","NO"),IF(WheatBread351012172223[[#This Row],[Calc Check]]=WheatBread351012172223[[#This Row],[UPC Check]],"YES","NO")))</f>
        <v/>
      </c>
      <c r="E35" s="65"/>
      <c r="F35" s="65"/>
      <c r="G35" s="65"/>
      <c r="H35" s="70"/>
      <c r="I35" s="70"/>
      <c r="J35" s="70"/>
      <c r="K35" s="66"/>
      <c r="L35" s="19"/>
    </row>
    <row r="36" spans="1:12" ht="14.1" customHeight="1" x14ac:dyDescent="0.2">
      <c r="A36" s="64"/>
      <c r="B36" s="67" t="str">
        <f>IFERROR(CODE(RIGHT(WheatBread351012172223[[#This Row],[UPC]],1)) - 48,"")</f>
        <v/>
      </c>
      <c r="C36"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6" s="67" t="str">
        <f>IF(WheatBread351012172223[[#This Row],[Calc Check]]="","",IF(WheatBread351012172223[[#This Row],[Calc Check]]=10,IF(WheatBread351012172223[[#This Row],[UPC Check]]=0,"YES","NO"),IF(WheatBread351012172223[[#This Row],[Calc Check]]=WheatBread351012172223[[#This Row],[UPC Check]],"YES","NO")))</f>
        <v/>
      </c>
      <c r="E36" s="65"/>
      <c r="F36" s="65"/>
      <c r="G36" s="65"/>
      <c r="H36" s="70"/>
      <c r="I36" s="70"/>
      <c r="J36" s="70"/>
      <c r="K36" s="66"/>
      <c r="L36" s="19"/>
    </row>
    <row r="37" spans="1:12" ht="14.1" customHeight="1" x14ac:dyDescent="0.2">
      <c r="A37" s="64"/>
      <c r="B37" s="67" t="str">
        <f>IFERROR(CODE(RIGHT(WheatBread351012172223[[#This Row],[UPC]],1)) - 48,"")</f>
        <v/>
      </c>
      <c r="C37"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7" s="67" t="str">
        <f>IF(WheatBread351012172223[[#This Row],[Calc Check]]="","",IF(WheatBread351012172223[[#This Row],[Calc Check]]=10,IF(WheatBread351012172223[[#This Row],[UPC Check]]=0,"YES","NO"),IF(WheatBread351012172223[[#This Row],[Calc Check]]=WheatBread351012172223[[#This Row],[UPC Check]],"YES","NO")))</f>
        <v/>
      </c>
      <c r="E37" s="65"/>
      <c r="F37" s="65"/>
      <c r="G37" s="65"/>
      <c r="H37" s="70"/>
      <c r="I37" s="70"/>
      <c r="J37" s="70"/>
      <c r="K37" s="66"/>
      <c r="L37" s="19"/>
    </row>
    <row r="38" spans="1:12" ht="14.1" customHeight="1" x14ac:dyDescent="0.2">
      <c r="A38" s="64"/>
      <c r="B38" s="67" t="str">
        <f>IFERROR(CODE(RIGHT(WheatBread351012172223[[#This Row],[UPC]],1)) - 48,"")</f>
        <v/>
      </c>
      <c r="C38"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8" s="67" t="str">
        <f>IF(WheatBread351012172223[[#This Row],[Calc Check]]="","",IF(WheatBread351012172223[[#This Row],[Calc Check]]=10,IF(WheatBread351012172223[[#This Row],[UPC Check]]=0,"YES","NO"),IF(WheatBread351012172223[[#This Row],[Calc Check]]=WheatBread351012172223[[#This Row],[UPC Check]],"YES","NO")))</f>
        <v/>
      </c>
      <c r="E38" s="65"/>
      <c r="F38" s="65"/>
      <c r="G38" s="65"/>
      <c r="H38" s="70"/>
      <c r="I38" s="70"/>
      <c r="J38" s="70"/>
      <c r="K38" s="66"/>
      <c r="L38" s="19"/>
    </row>
    <row r="39" spans="1:12" ht="14.1" customHeight="1" x14ac:dyDescent="0.2">
      <c r="A39" s="64"/>
      <c r="B39" s="67" t="str">
        <f>IFERROR(CODE(RIGHT(WheatBread351012172223[[#This Row],[UPC]],1)) - 48,"")</f>
        <v/>
      </c>
      <c r="C39"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39" s="67" t="str">
        <f>IF(WheatBread351012172223[[#This Row],[Calc Check]]="","",IF(WheatBread351012172223[[#This Row],[Calc Check]]=10,IF(WheatBread351012172223[[#This Row],[UPC Check]]=0,"YES","NO"),IF(WheatBread351012172223[[#This Row],[Calc Check]]=WheatBread351012172223[[#This Row],[UPC Check]],"YES","NO")))</f>
        <v/>
      </c>
      <c r="E39" s="65"/>
      <c r="F39" s="65"/>
      <c r="G39" s="65"/>
      <c r="H39" s="70"/>
      <c r="I39" s="70"/>
      <c r="J39" s="70"/>
      <c r="K39" s="66"/>
      <c r="L39" s="19"/>
    </row>
    <row r="40" spans="1:12" ht="14.1" customHeight="1" x14ac:dyDescent="0.2">
      <c r="A40" s="64"/>
      <c r="B40" s="67" t="str">
        <f>IFERROR(CODE(RIGHT(WheatBread351012172223[[#This Row],[UPC]],1)) - 48,"")</f>
        <v/>
      </c>
      <c r="C40"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40" s="67" t="str">
        <f>IF(WheatBread351012172223[[#This Row],[Calc Check]]="","",IF(WheatBread351012172223[[#This Row],[Calc Check]]=10,IF(WheatBread351012172223[[#This Row],[UPC Check]]=0,"YES","NO"),IF(WheatBread351012172223[[#This Row],[Calc Check]]=WheatBread351012172223[[#This Row],[UPC Check]],"YES","NO")))</f>
        <v/>
      </c>
      <c r="E40" s="65"/>
      <c r="F40" s="65"/>
      <c r="G40" s="65"/>
      <c r="H40" s="70"/>
      <c r="I40" s="70"/>
      <c r="J40" s="70"/>
      <c r="K40" s="66"/>
      <c r="L40" s="19"/>
    </row>
    <row r="41" spans="1:12" ht="14.1" customHeight="1" x14ac:dyDescent="0.2">
      <c r="A41" s="64"/>
      <c r="B41" s="67" t="str">
        <f>IFERROR(CODE(RIGHT(WheatBread351012172223[[#This Row],[UPC]],1)) - 48,"")</f>
        <v/>
      </c>
      <c r="C41" s="67" t="str">
        <f>IFERROR(CODE(10 - MOD(3*SUM(MID(WheatBread351012172223[UPC],2,1),MID(WheatBread351012172223[UPC],4,1),MID(WheatBread351012172223[UPC],6,1),MID(WheatBread351012172223[UPC],8,1),MID(WheatBread351012172223[UPC],10,1),MID(WheatBread351012172223[UPC],12,1))+SUM(MID(WheatBread351012172223[UPC],1,1),MID(WheatBread351012172223[UPC],3,1),MID(WheatBread351012172223[UPC],5,1),MID(WheatBread351012172223[UPC],7,1),MID(WheatBread351012172223[UPC],9,1),MID(WheatBread351012172223[UPC],11,1)),10))-48,"")</f>
        <v/>
      </c>
      <c r="D41" s="67" t="str">
        <f>IF(WheatBread351012172223[[#This Row],[Calc Check]]="","",IF(WheatBread351012172223[[#This Row],[Calc Check]]=10,IF(WheatBread351012172223[[#This Row],[UPC Check]]=0,"YES","NO"),IF(WheatBread351012172223[[#This Row],[Calc Check]]=WheatBread351012172223[[#This Row],[UPC Check]],"YES","NO")))</f>
        <v/>
      </c>
      <c r="E41" s="65"/>
      <c r="F41" s="65"/>
      <c r="G41" s="65"/>
      <c r="H41" s="70"/>
      <c r="I41" s="70"/>
      <c r="J41" s="70"/>
      <c r="K41" s="66"/>
      <c r="L41" s="19"/>
    </row>
  </sheetData>
  <sheetProtection algorithmName="SHA-512" hashValue="PG5gddhBqG6nvp9UQilwb4UO9mDOF0uAuy3An36+g3n9cX+t6sFY3u3yloAfjYJwDsTqkfsGc81opAnWnJRM3A==" saltValue="PewSTnICzoZMDwkcJ2zMdQ==" spinCount="100000" sheet="1" objects="1" scenarios="1" selectLockedCells="1"/>
  <mergeCells count="22">
    <mergeCell ref="F17:H17"/>
    <mergeCell ref="B15:G15"/>
    <mergeCell ref="B16:G16"/>
    <mergeCell ref="F6:H6"/>
    <mergeCell ref="F7:H7"/>
    <mergeCell ref="B13:G13"/>
    <mergeCell ref="B14:G14"/>
    <mergeCell ref="A6:E6"/>
    <mergeCell ref="A7:E7"/>
    <mergeCell ref="A8:E8"/>
    <mergeCell ref="F8:H8"/>
    <mergeCell ref="A9:E9"/>
    <mergeCell ref="F9:H9"/>
    <mergeCell ref="A10:E10"/>
    <mergeCell ref="F10:H10"/>
    <mergeCell ref="A5:E5"/>
    <mergeCell ref="F5:H5"/>
    <mergeCell ref="A1:G1"/>
    <mergeCell ref="A3:E3"/>
    <mergeCell ref="F3:H3"/>
    <mergeCell ref="A4:E4"/>
    <mergeCell ref="F4:H4"/>
  </mergeCells>
  <dataValidations count="4">
    <dataValidation allowBlank="1" showInputMessage="1" sqref="K23:K41"/>
    <dataValidation type="list" allowBlank="1" showErrorMessage="1" errorTitle="Invalid Package Size" error="Please enter either 8 or 16 for the package size." sqref="H23:H41">
      <formula1>"8,16"</formula1>
    </dataValidation>
    <dataValidation type="list" allowBlank="1" showInputMessage="1" showErrorMessage="1" errorTitle="Invalid Entry" error="Use the dropdown menu to select a WIC-approved flavor." promptTitle="Cheese Flavor" prompt="Use the dropdown menu to select the approved cheese flavor." sqref="J23:J41">
      <formula1>"American,Mild Cheddar,Medium Cheddar,Mozzarella (part skim),Swiss"</formula1>
    </dataValidation>
    <dataValidation type="list" allowBlank="1" showInputMessage="1" showErrorMessage="1" errorTitle="Invalid Entry" error="Please enter &quot;Yes&quot; or &quot;No&quot;, or use the dropdown menu." sqref="I23:I41">
      <formula1>"Yes,No"</formula1>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selection activeCell="A20" sqref="A20"/>
    </sheetView>
  </sheetViews>
  <sheetFormatPr defaultColWidth="8.7109375" defaultRowHeight="12.75" x14ac:dyDescent="0.2"/>
  <cols>
    <col min="1" max="1" width="19.140625" style="19" customWidth="1"/>
    <col min="2" max="4" width="7.140625" style="19" customWidth="1"/>
    <col min="5" max="5" width="17.140625" style="19" customWidth="1"/>
    <col min="6" max="6" width="15.85546875" style="19" customWidth="1"/>
    <col min="7" max="7" width="14.140625" style="19" customWidth="1"/>
    <col min="8" max="8" width="12.140625" style="19" customWidth="1"/>
    <col min="9" max="9" width="15.85546875" style="42" customWidth="1"/>
    <col min="10" max="10" width="17.85546875" style="42" customWidth="1"/>
    <col min="11" max="11" width="18" style="19" customWidth="1"/>
    <col min="12" max="12" width="38.140625" style="19" customWidth="1"/>
    <col min="13" max="13" width="22.7109375" style="19" customWidth="1"/>
    <col min="14" max="20" width="13.5703125" style="19" customWidth="1"/>
    <col min="21" max="21" width="34.140625" style="19" customWidth="1"/>
    <col min="22" max="16384" width="8.7109375" style="19"/>
  </cols>
  <sheetData>
    <row r="1" spans="1:14" s="11" customFormat="1" ht="99.95" customHeight="1" x14ac:dyDescent="0.2">
      <c r="A1" s="104" t="s">
        <v>224</v>
      </c>
      <c r="B1" s="104"/>
      <c r="C1" s="104"/>
      <c r="D1" s="104"/>
      <c r="E1" s="104"/>
      <c r="F1" s="104"/>
      <c r="G1" s="104"/>
      <c r="H1" s="104"/>
    </row>
    <row r="2" spans="1:14" ht="15" x14ac:dyDescent="0.25">
      <c r="A2" s="31"/>
      <c r="B2" s="30"/>
      <c r="C2" s="35"/>
      <c r="D2" s="35"/>
      <c r="E2" s="31"/>
      <c r="F2" s="32"/>
      <c r="G2" s="32"/>
      <c r="H2" s="32"/>
      <c r="I2" s="33"/>
      <c r="J2" s="33"/>
      <c r="K2" s="31"/>
      <c r="L2" s="31"/>
      <c r="M2" s="34"/>
      <c r="N2" s="34"/>
    </row>
    <row r="3" spans="1:14" ht="37.5" customHeight="1" x14ac:dyDescent="0.2">
      <c r="A3" s="105" t="s">
        <v>75</v>
      </c>
      <c r="B3" s="105"/>
      <c r="C3" s="105"/>
      <c r="D3" s="105"/>
      <c r="E3" s="105"/>
      <c r="F3" s="105" t="s">
        <v>79</v>
      </c>
      <c r="G3" s="105"/>
      <c r="H3" s="105"/>
      <c r="I3" s="105"/>
      <c r="J3" s="33"/>
      <c r="K3" s="31"/>
      <c r="L3" s="31"/>
      <c r="M3" s="34"/>
      <c r="N3" s="34"/>
    </row>
    <row r="4" spans="1:14" ht="14.45" customHeight="1" x14ac:dyDescent="0.2">
      <c r="A4" s="102" t="s">
        <v>228</v>
      </c>
      <c r="B4" s="102"/>
      <c r="C4" s="102"/>
      <c r="D4" s="102"/>
      <c r="E4" s="102"/>
      <c r="F4" s="102" t="s">
        <v>229</v>
      </c>
      <c r="G4" s="102"/>
      <c r="H4" s="102"/>
      <c r="I4" s="102"/>
      <c r="J4" s="33"/>
      <c r="K4" s="36"/>
      <c r="L4" s="36"/>
      <c r="M4" s="37"/>
      <c r="N4" s="37"/>
    </row>
    <row r="5" spans="1:14" ht="14.45" customHeight="1" x14ac:dyDescent="0.2">
      <c r="A5" s="102"/>
      <c r="B5" s="102"/>
      <c r="C5" s="102"/>
      <c r="D5" s="102"/>
      <c r="E5" s="102"/>
      <c r="F5" s="107" t="s">
        <v>230</v>
      </c>
      <c r="G5" s="107"/>
      <c r="H5" s="107"/>
      <c r="I5" s="107"/>
      <c r="J5" s="33"/>
      <c r="K5" s="36"/>
      <c r="L5" s="36"/>
      <c r="M5" s="37"/>
      <c r="N5" s="37"/>
    </row>
    <row r="6" spans="1:14" ht="14.45" customHeight="1" x14ac:dyDescent="0.2">
      <c r="A6" s="102"/>
      <c r="B6" s="102"/>
      <c r="C6" s="102"/>
      <c r="D6" s="102"/>
      <c r="E6" s="102"/>
      <c r="F6" s="109"/>
      <c r="G6" s="109"/>
      <c r="H6" s="109"/>
      <c r="I6" s="109"/>
      <c r="J6" s="33"/>
      <c r="K6" s="36"/>
      <c r="L6" s="36"/>
      <c r="M6" s="37"/>
      <c r="N6" s="37"/>
    </row>
    <row r="7" spans="1:14" ht="14.25" x14ac:dyDescent="0.2">
      <c r="A7" s="45"/>
      <c r="B7" s="45"/>
      <c r="C7" s="48"/>
      <c r="D7" s="48"/>
      <c r="E7" s="45"/>
      <c r="F7" s="46"/>
      <c r="G7" s="32"/>
      <c r="H7" s="32"/>
      <c r="I7" s="33"/>
      <c r="J7" s="33"/>
      <c r="K7" s="31"/>
      <c r="L7" s="31"/>
      <c r="M7" s="34"/>
      <c r="N7" s="34"/>
    </row>
    <row r="8" spans="1:14" ht="14.45" customHeight="1" x14ac:dyDescent="0.2">
      <c r="A8" s="105" t="s">
        <v>44</v>
      </c>
      <c r="B8" s="105"/>
      <c r="C8" s="105"/>
      <c r="D8" s="105"/>
      <c r="E8" s="105"/>
      <c r="F8" s="105"/>
      <c r="G8" s="105"/>
      <c r="H8" s="105"/>
      <c r="I8" s="105"/>
      <c r="J8" s="33"/>
      <c r="K8" s="31"/>
      <c r="L8" s="31"/>
      <c r="M8" s="34"/>
      <c r="N8" s="34"/>
    </row>
    <row r="9" spans="1:14" ht="24.95" customHeight="1" x14ac:dyDescent="0.2">
      <c r="A9" s="106" t="s">
        <v>231</v>
      </c>
      <c r="B9" s="106"/>
      <c r="C9" s="106"/>
      <c r="D9" s="106"/>
      <c r="E9" s="106"/>
      <c r="F9" s="106"/>
      <c r="G9" s="106"/>
      <c r="H9" s="106"/>
      <c r="I9" s="106"/>
      <c r="J9" s="38"/>
      <c r="K9" s="31"/>
      <c r="L9" s="31"/>
      <c r="M9" s="34"/>
      <c r="N9" s="34"/>
    </row>
    <row r="10" spans="1:14" ht="24.95" customHeight="1" x14ac:dyDescent="0.2">
      <c r="A10" s="106" t="s">
        <v>241</v>
      </c>
      <c r="B10" s="106"/>
      <c r="C10" s="106"/>
      <c r="D10" s="106"/>
      <c r="E10" s="106"/>
      <c r="F10" s="106"/>
      <c r="G10" s="106"/>
      <c r="H10" s="106"/>
      <c r="I10" s="106"/>
      <c r="J10" s="38"/>
      <c r="K10" s="31"/>
      <c r="L10" s="31"/>
      <c r="M10" s="34"/>
      <c r="N10" s="34"/>
    </row>
    <row r="11" spans="1:14" ht="24.95" customHeight="1" x14ac:dyDescent="0.2">
      <c r="A11" s="106" t="s">
        <v>232</v>
      </c>
      <c r="B11" s="106"/>
      <c r="C11" s="106"/>
      <c r="D11" s="106"/>
      <c r="E11" s="106"/>
      <c r="F11" s="106"/>
      <c r="G11" s="106"/>
      <c r="H11" s="106"/>
      <c r="I11" s="106"/>
      <c r="J11" s="38"/>
      <c r="K11" s="31"/>
      <c r="L11" s="31"/>
      <c r="M11" s="34"/>
      <c r="N11" s="34"/>
    </row>
    <row r="12" spans="1:14" ht="24.95" customHeight="1" x14ac:dyDescent="0.2">
      <c r="A12" s="106"/>
      <c r="B12" s="106"/>
      <c r="C12" s="106"/>
      <c r="D12" s="106"/>
      <c r="E12" s="106"/>
      <c r="F12" s="106"/>
      <c r="G12" s="106"/>
      <c r="H12" s="106"/>
      <c r="I12" s="106"/>
      <c r="J12" s="38"/>
      <c r="K12" s="31"/>
      <c r="L12" s="31"/>
      <c r="M12" s="34"/>
      <c r="N12" s="34"/>
    </row>
    <row r="13" spans="1:14" s="44" customFormat="1" x14ac:dyDescent="0.2">
      <c r="A13" s="49"/>
      <c r="B13" s="49"/>
      <c r="C13" s="49"/>
      <c r="D13" s="49"/>
      <c r="E13" s="50"/>
      <c r="F13" s="51"/>
      <c r="G13" s="47"/>
      <c r="H13" s="52"/>
      <c r="I13" s="52"/>
      <c r="J13" s="52"/>
      <c r="K13" s="45"/>
      <c r="L13" s="45"/>
      <c r="M13" s="53"/>
      <c r="N13" s="53"/>
    </row>
    <row r="14" spans="1:14" s="44" customFormat="1" x14ac:dyDescent="0.2">
      <c r="A14" s="57" t="s">
        <v>61</v>
      </c>
      <c r="B14" s="45"/>
      <c r="C14" s="45"/>
      <c r="D14" s="45"/>
      <c r="E14" s="45"/>
      <c r="F14" s="45"/>
      <c r="G14" s="46"/>
      <c r="H14" s="45"/>
      <c r="I14" s="52"/>
      <c r="J14" s="52"/>
      <c r="K14" s="45"/>
      <c r="L14" s="45"/>
      <c r="M14" s="53"/>
      <c r="N14" s="53"/>
    </row>
    <row r="15" spans="1:14" s="44" customFormat="1" x14ac:dyDescent="0.2">
      <c r="A15" s="45" t="s">
        <v>48</v>
      </c>
      <c r="B15" s="45"/>
      <c r="C15" s="45"/>
      <c r="D15" s="45"/>
      <c r="E15" s="45"/>
      <c r="F15" s="45"/>
      <c r="G15" s="46"/>
      <c r="H15" s="45"/>
      <c r="I15" s="52"/>
      <c r="J15" s="52"/>
      <c r="K15" s="45"/>
      <c r="L15" s="45"/>
      <c r="M15" s="53"/>
      <c r="N15" s="53"/>
    </row>
    <row r="16" spans="1:14" s="44" customFormat="1" x14ac:dyDescent="0.2">
      <c r="A16" s="45" t="s">
        <v>49</v>
      </c>
      <c r="B16" s="45"/>
      <c r="C16" s="54"/>
      <c r="D16" s="54"/>
      <c r="E16" s="45"/>
      <c r="F16" s="54"/>
      <c r="G16" s="46"/>
      <c r="H16" s="45"/>
      <c r="I16" s="52"/>
      <c r="J16" s="52"/>
      <c r="K16" s="45"/>
      <c r="L16" s="45"/>
      <c r="M16" s="53"/>
      <c r="N16" s="53"/>
    </row>
    <row r="17" spans="1:14" ht="14.25" x14ac:dyDescent="0.2">
      <c r="A17" s="54" t="s">
        <v>62</v>
      </c>
      <c r="B17" s="39"/>
      <c r="C17" s="39"/>
      <c r="D17" s="39"/>
      <c r="E17" s="39"/>
      <c r="F17" s="39"/>
      <c r="G17" s="32"/>
      <c r="H17" s="31"/>
      <c r="I17" s="38"/>
      <c r="J17" s="38"/>
      <c r="K17" s="31"/>
      <c r="L17" s="31"/>
      <c r="M17" s="34"/>
      <c r="N17" s="34"/>
    </row>
    <row r="18" spans="1:14" ht="14.25" x14ac:dyDescent="0.2">
      <c r="A18" s="53"/>
      <c r="B18" s="34"/>
      <c r="C18" s="40"/>
      <c r="D18" s="40"/>
      <c r="E18" s="34"/>
      <c r="F18" s="40"/>
      <c r="G18" s="41"/>
      <c r="H18" s="34"/>
      <c r="I18" s="1"/>
      <c r="J18" s="1"/>
      <c r="K18" s="34"/>
      <c r="L18" s="34"/>
      <c r="M18" s="34"/>
      <c r="N18" s="34"/>
    </row>
    <row r="19" spans="1:14" ht="25.5" customHeight="1" x14ac:dyDescent="0.2">
      <c r="A19" s="60" t="s">
        <v>0</v>
      </c>
      <c r="B19" s="61" t="s">
        <v>73</v>
      </c>
      <c r="C19" s="61" t="s">
        <v>74</v>
      </c>
      <c r="D19" s="61" t="s">
        <v>1</v>
      </c>
      <c r="E19" s="61" t="s">
        <v>50</v>
      </c>
      <c r="F19" s="61" t="s">
        <v>51</v>
      </c>
      <c r="G19" s="61" t="s">
        <v>70</v>
      </c>
      <c r="H19" s="61" t="s">
        <v>193</v>
      </c>
      <c r="I19" s="61" t="s">
        <v>225</v>
      </c>
      <c r="J19" s="61" t="s">
        <v>226</v>
      </c>
      <c r="K19" s="61" t="s">
        <v>227</v>
      </c>
      <c r="L19" s="62" t="s">
        <v>100</v>
      </c>
    </row>
    <row r="20" spans="1:14" ht="14.1" customHeight="1" x14ac:dyDescent="0.2">
      <c r="A20" s="64"/>
      <c r="B20" s="67" t="str">
        <f>IFERROR(CODE(RIGHT(WheatBread9141520[[#This Row],[UPC]],1)) - 48,"")</f>
        <v/>
      </c>
      <c r="C20"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0" s="67" t="str">
        <f>IF(WheatBread9141520[[#This Row],[Calc Check]]="","",IF(WheatBread9141520[[#This Row],[Calc Check]]=10,IF(WheatBread9141520[[#This Row],[UPC Check]]=0,"YES","NO"),IF(WheatBread9141520[[#This Row],[Calc Check]]=WheatBread9141520[[#This Row],[UPC Check]],"YES","NO")))</f>
        <v/>
      </c>
      <c r="E20" s="65"/>
      <c r="F20" s="65"/>
      <c r="G20" s="65"/>
      <c r="H20" s="65"/>
      <c r="I20" s="63"/>
      <c r="J20" s="65"/>
      <c r="K20" s="65"/>
      <c r="L20" s="66"/>
    </row>
    <row r="21" spans="1:14" ht="14.1" customHeight="1" x14ac:dyDescent="0.2">
      <c r="A21" s="64"/>
      <c r="B21" s="67" t="str">
        <f>IFERROR(CODE(RIGHT(WheatBread9141520[[#This Row],[UPC]],1)) - 48,"")</f>
        <v/>
      </c>
      <c r="C21"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1" s="67" t="str">
        <f>IF(WheatBread9141520[[#This Row],[Calc Check]]="","",IF(WheatBread9141520[[#This Row],[Calc Check]]=10,IF(WheatBread9141520[[#This Row],[UPC Check]]=0,"YES","NO"),IF(WheatBread9141520[[#This Row],[Calc Check]]=WheatBread9141520[[#This Row],[UPC Check]],"YES","NO")))</f>
        <v/>
      </c>
      <c r="E21" s="65"/>
      <c r="F21" s="65"/>
      <c r="G21" s="65"/>
      <c r="H21" s="65"/>
      <c r="I21" s="63"/>
      <c r="J21" s="65"/>
      <c r="K21" s="65"/>
      <c r="L21" s="66"/>
    </row>
    <row r="22" spans="1:14" ht="14.1" customHeight="1" x14ac:dyDescent="0.2">
      <c r="A22" s="64"/>
      <c r="B22" s="67" t="str">
        <f>IFERROR(CODE(RIGHT(WheatBread9141520[[#This Row],[UPC]],1)) - 48,"")</f>
        <v/>
      </c>
      <c r="C22"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2" s="67" t="str">
        <f>IF(WheatBread9141520[[#This Row],[Calc Check]]="","",IF(WheatBread9141520[[#This Row],[Calc Check]]=10,IF(WheatBread9141520[[#This Row],[UPC Check]]=0,"YES","NO"),IF(WheatBread9141520[[#This Row],[Calc Check]]=WheatBread9141520[[#This Row],[UPC Check]],"YES","NO")))</f>
        <v/>
      </c>
      <c r="E22" s="65"/>
      <c r="F22" s="65"/>
      <c r="G22" s="65"/>
      <c r="H22" s="65"/>
      <c r="I22" s="63"/>
      <c r="J22" s="65"/>
      <c r="K22" s="65"/>
      <c r="L22" s="66"/>
    </row>
    <row r="23" spans="1:14" ht="14.1" customHeight="1" x14ac:dyDescent="0.2">
      <c r="A23" s="64"/>
      <c r="B23" s="67" t="str">
        <f>IFERROR(CODE(RIGHT(WheatBread9141520[[#This Row],[UPC]],1)) - 48,"")</f>
        <v/>
      </c>
      <c r="C23"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3" s="67" t="str">
        <f>IF(WheatBread9141520[[#This Row],[Calc Check]]="","",IF(WheatBread9141520[[#This Row],[Calc Check]]=10,IF(WheatBread9141520[[#This Row],[UPC Check]]=0,"YES","NO"),IF(WheatBread9141520[[#This Row],[Calc Check]]=WheatBread9141520[[#This Row],[UPC Check]],"YES","NO")))</f>
        <v/>
      </c>
      <c r="E23" s="65"/>
      <c r="F23" s="65"/>
      <c r="G23" s="65"/>
      <c r="H23" s="65"/>
      <c r="I23" s="63"/>
      <c r="J23" s="65"/>
      <c r="K23" s="65"/>
      <c r="L23" s="66"/>
    </row>
    <row r="24" spans="1:14" ht="14.1" customHeight="1" x14ac:dyDescent="0.2">
      <c r="A24" s="64"/>
      <c r="B24" s="67" t="str">
        <f>IFERROR(CODE(RIGHT(WheatBread9141520[[#This Row],[UPC]],1)) - 48,"")</f>
        <v/>
      </c>
      <c r="C24"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4" s="67" t="str">
        <f>IF(WheatBread9141520[[#This Row],[Calc Check]]="","",IF(WheatBread9141520[[#This Row],[Calc Check]]=10,IF(WheatBread9141520[[#This Row],[UPC Check]]=0,"YES","NO"),IF(WheatBread9141520[[#This Row],[Calc Check]]=WheatBread9141520[[#This Row],[UPC Check]],"YES","NO")))</f>
        <v/>
      </c>
      <c r="E24" s="65"/>
      <c r="F24" s="65"/>
      <c r="G24" s="65"/>
      <c r="H24" s="65"/>
      <c r="I24" s="63"/>
      <c r="J24" s="65"/>
      <c r="K24" s="65"/>
      <c r="L24" s="66"/>
    </row>
    <row r="25" spans="1:14" ht="14.1" customHeight="1" x14ac:dyDescent="0.2">
      <c r="A25" s="64"/>
      <c r="B25" s="67" t="str">
        <f>IFERROR(CODE(RIGHT(WheatBread9141520[[#This Row],[UPC]],1)) - 48,"")</f>
        <v/>
      </c>
      <c r="C25"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5" s="67" t="str">
        <f>IF(WheatBread9141520[[#This Row],[Calc Check]]="","",IF(WheatBread9141520[[#This Row],[Calc Check]]=10,IF(WheatBread9141520[[#This Row],[UPC Check]]=0,"YES","NO"),IF(WheatBread9141520[[#This Row],[Calc Check]]=WheatBread9141520[[#This Row],[UPC Check]],"YES","NO")))</f>
        <v/>
      </c>
      <c r="E25" s="65"/>
      <c r="F25" s="65"/>
      <c r="G25" s="65"/>
      <c r="H25" s="65"/>
      <c r="I25" s="63"/>
      <c r="J25" s="65"/>
      <c r="K25" s="65"/>
      <c r="L25" s="66"/>
    </row>
    <row r="26" spans="1:14" ht="14.1" customHeight="1" x14ac:dyDescent="0.2">
      <c r="A26" s="64"/>
      <c r="B26" s="67" t="str">
        <f>IFERROR(CODE(RIGHT(WheatBread9141520[[#This Row],[UPC]],1)) - 48,"")</f>
        <v/>
      </c>
      <c r="C26"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6" s="67" t="str">
        <f>IF(WheatBread9141520[[#This Row],[Calc Check]]="","",IF(WheatBread9141520[[#This Row],[Calc Check]]=10,IF(WheatBread9141520[[#This Row],[UPC Check]]=0,"YES","NO"),IF(WheatBread9141520[[#This Row],[Calc Check]]=WheatBread9141520[[#This Row],[UPC Check]],"YES","NO")))</f>
        <v/>
      </c>
      <c r="E26" s="65"/>
      <c r="F26" s="65"/>
      <c r="G26" s="65"/>
      <c r="H26" s="65"/>
      <c r="I26" s="63"/>
      <c r="J26" s="65"/>
      <c r="K26" s="65"/>
      <c r="L26" s="66"/>
    </row>
    <row r="27" spans="1:14" ht="14.1" customHeight="1" x14ac:dyDescent="0.2">
      <c r="A27" s="64"/>
      <c r="B27" s="67" t="str">
        <f>IFERROR(CODE(RIGHT(WheatBread9141520[[#This Row],[UPC]],1)) - 48,"")</f>
        <v/>
      </c>
      <c r="C27"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7" s="67" t="str">
        <f>IF(WheatBread9141520[[#This Row],[Calc Check]]="","",IF(WheatBread9141520[[#This Row],[Calc Check]]=10,IF(WheatBread9141520[[#This Row],[UPC Check]]=0,"YES","NO"),IF(WheatBread9141520[[#This Row],[Calc Check]]=WheatBread9141520[[#This Row],[UPC Check]],"YES","NO")))</f>
        <v/>
      </c>
      <c r="E27" s="65"/>
      <c r="F27" s="65"/>
      <c r="G27" s="65"/>
      <c r="H27" s="65"/>
      <c r="I27" s="63"/>
      <c r="J27" s="65"/>
      <c r="K27" s="65"/>
      <c r="L27" s="66"/>
    </row>
    <row r="28" spans="1:14" ht="14.1" customHeight="1" x14ac:dyDescent="0.2">
      <c r="A28" s="64"/>
      <c r="B28" s="67" t="str">
        <f>IFERROR(CODE(RIGHT(WheatBread9141520[[#This Row],[UPC]],1)) - 48,"")</f>
        <v/>
      </c>
      <c r="C28"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8" s="67" t="str">
        <f>IF(WheatBread9141520[[#This Row],[Calc Check]]="","",IF(WheatBread9141520[[#This Row],[Calc Check]]=10,IF(WheatBread9141520[[#This Row],[UPC Check]]=0,"YES","NO"),IF(WheatBread9141520[[#This Row],[Calc Check]]=WheatBread9141520[[#This Row],[UPC Check]],"YES","NO")))</f>
        <v/>
      </c>
      <c r="E28" s="65"/>
      <c r="F28" s="65"/>
      <c r="G28" s="65"/>
      <c r="H28" s="65"/>
      <c r="I28" s="63"/>
      <c r="J28" s="65"/>
      <c r="K28" s="65"/>
      <c r="L28" s="66"/>
    </row>
    <row r="29" spans="1:14" ht="14.1" customHeight="1" x14ac:dyDescent="0.2">
      <c r="A29" s="64"/>
      <c r="B29" s="67" t="str">
        <f>IFERROR(CODE(RIGHT(WheatBread9141520[[#This Row],[UPC]],1)) - 48,"")</f>
        <v/>
      </c>
      <c r="C29"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29" s="67" t="str">
        <f>IF(WheatBread9141520[[#This Row],[Calc Check]]="","",IF(WheatBread9141520[[#This Row],[Calc Check]]=10,IF(WheatBread9141520[[#This Row],[UPC Check]]=0,"YES","NO"),IF(WheatBread9141520[[#This Row],[Calc Check]]=WheatBread9141520[[#This Row],[UPC Check]],"YES","NO")))</f>
        <v/>
      </c>
      <c r="E29" s="65"/>
      <c r="F29" s="65"/>
      <c r="G29" s="65"/>
      <c r="H29" s="65"/>
      <c r="I29" s="63"/>
      <c r="J29" s="65"/>
      <c r="K29" s="65"/>
      <c r="L29" s="66"/>
    </row>
    <row r="30" spans="1:14" ht="14.1" customHeight="1" x14ac:dyDescent="0.2">
      <c r="A30" s="64"/>
      <c r="B30" s="67" t="str">
        <f>IFERROR(CODE(RIGHT(WheatBread9141520[[#This Row],[UPC]],1)) - 48,"")</f>
        <v/>
      </c>
      <c r="C30"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0" s="67" t="str">
        <f>IF(WheatBread9141520[[#This Row],[Calc Check]]="","",IF(WheatBread9141520[[#This Row],[Calc Check]]=10,IF(WheatBread9141520[[#This Row],[UPC Check]]=0,"YES","NO"),IF(WheatBread9141520[[#This Row],[Calc Check]]=WheatBread9141520[[#This Row],[UPC Check]],"YES","NO")))</f>
        <v/>
      </c>
      <c r="E30" s="65"/>
      <c r="F30" s="65"/>
      <c r="G30" s="65"/>
      <c r="H30" s="65"/>
      <c r="I30" s="63"/>
      <c r="J30" s="65"/>
      <c r="K30" s="65"/>
      <c r="L30" s="66"/>
    </row>
    <row r="31" spans="1:14" ht="14.1" customHeight="1" x14ac:dyDescent="0.2">
      <c r="A31" s="64"/>
      <c r="B31" s="67" t="str">
        <f>IFERROR(CODE(RIGHT(WheatBread9141520[[#This Row],[UPC]],1)) - 48,"")</f>
        <v/>
      </c>
      <c r="C31"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1" s="67" t="str">
        <f>IF(WheatBread9141520[[#This Row],[Calc Check]]="","",IF(WheatBread9141520[[#This Row],[Calc Check]]=10,IF(WheatBread9141520[[#This Row],[UPC Check]]=0,"YES","NO"),IF(WheatBread9141520[[#This Row],[Calc Check]]=WheatBread9141520[[#This Row],[UPC Check]],"YES","NO")))</f>
        <v/>
      </c>
      <c r="E31" s="65"/>
      <c r="F31" s="65"/>
      <c r="G31" s="65"/>
      <c r="H31" s="65"/>
      <c r="I31" s="63"/>
      <c r="J31" s="65"/>
      <c r="K31" s="65"/>
      <c r="L31" s="66"/>
    </row>
    <row r="32" spans="1:14" ht="14.1" customHeight="1" x14ac:dyDescent="0.2">
      <c r="A32" s="64"/>
      <c r="B32" s="67" t="str">
        <f>IFERROR(CODE(RIGHT(WheatBread9141520[[#This Row],[UPC]],1)) - 48,"")</f>
        <v/>
      </c>
      <c r="C32"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2" s="67" t="str">
        <f>IF(WheatBread9141520[[#This Row],[Calc Check]]="","",IF(WheatBread9141520[[#This Row],[Calc Check]]=10,IF(WheatBread9141520[[#This Row],[UPC Check]]=0,"YES","NO"),IF(WheatBread9141520[[#This Row],[Calc Check]]=WheatBread9141520[[#This Row],[UPC Check]],"YES","NO")))</f>
        <v/>
      </c>
      <c r="E32" s="65"/>
      <c r="F32" s="65"/>
      <c r="G32" s="65"/>
      <c r="H32" s="65"/>
      <c r="I32" s="63"/>
      <c r="J32" s="65"/>
      <c r="K32" s="65"/>
      <c r="L32" s="66"/>
    </row>
    <row r="33" spans="1:12" ht="14.1" customHeight="1" x14ac:dyDescent="0.2">
      <c r="A33" s="64"/>
      <c r="B33" s="67" t="str">
        <f>IFERROR(CODE(RIGHT(WheatBread9141520[[#This Row],[UPC]],1)) - 48,"")</f>
        <v/>
      </c>
      <c r="C33"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3" s="67" t="str">
        <f>IF(WheatBread9141520[[#This Row],[Calc Check]]="","",IF(WheatBread9141520[[#This Row],[Calc Check]]=10,IF(WheatBread9141520[[#This Row],[UPC Check]]=0,"YES","NO"),IF(WheatBread9141520[[#This Row],[Calc Check]]=WheatBread9141520[[#This Row],[UPC Check]],"YES","NO")))</f>
        <v/>
      </c>
      <c r="E33" s="65"/>
      <c r="F33" s="65"/>
      <c r="G33" s="65"/>
      <c r="H33" s="65"/>
      <c r="I33" s="63"/>
      <c r="J33" s="65"/>
      <c r="K33" s="65"/>
      <c r="L33" s="66"/>
    </row>
    <row r="34" spans="1:12" ht="14.1" customHeight="1" x14ac:dyDescent="0.2">
      <c r="A34" s="64"/>
      <c r="B34" s="67" t="str">
        <f>IFERROR(CODE(RIGHT(WheatBread9141520[[#This Row],[UPC]],1)) - 48,"")</f>
        <v/>
      </c>
      <c r="C34"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4" s="67" t="str">
        <f>IF(WheatBread9141520[[#This Row],[Calc Check]]="","",IF(WheatBread9141520[[#This Row],[Calc Check]]=10,IF(WheatBread9141520[[#This Row],[UPC Check]]=0,"YES","NO"),IF(WheatBread9141520[[#This Row],[Calc Check]]=WheatBread9141520[[#This Row],[UPC Check]],"YES","NO")))</f>
        <v/>
      </c>
      <c r="E34" s="65"/>
      <c r="F34" s="65"/>
      <c r="G34" s="65"/>
      <c r="H34" s="65"/>
      <c r="I34" s="63"/>
      <c r="J34" s="65"/>
      <c r="K34" s="65"/>
      <c r="L34" s="66"/>
    </row>
    <row r="35" spans="1:12" ht="14.1" customHeight="1" x14ac:dyDescent="0.2">
      <c r="A35" s="64"/>
      <c r="B35" s="67" t="str">
        <f>IFERROR(CODE(RIGHT(WheatBread9141520[[#This Row],[UPC]],1)) - 48,"")</f>
        <v/>
      </c>
      <c r="C35"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5" s="67" t="str">
        <f>IF(WheatBread9141520[[#This Row],[Calc Check]]="","",IF(WheatBread9141520[[#This Row],[Calc Check]]=10,IF(WheatBread9141520[[#This Row],[UPC Check]]=0,"YES","NO"),IF(WheatBread9141520[[#This Row],[Calc Check]]=WheatBread9141520[[#This Row],[UPC Check]],"YES","NO")))</f>
        <v/>
      </c>
      <c r="E35" s="65"/>
      <c r="F35" s="65"/>
      <c r="G35" s="65"/>
      <c r="H35" s="65"/>
      <c r="I35" s="63"/>
      <c r="J35" s="65"/>
      <c r="K35" s="65"/>
      <c r="L35" s="66"/>
    </row>
    <row r="36" spans="1:12" ht="14.1" customHeight="1" x14ac:dyDescent="0.2">
      <c r="A36" s="64"/>
      <c r="B36" s="67" t="str">
        <f>IFERROR(CODE(RIGHT(WheatBread9141520[[#This Row],[UPC]],1)) - 48,"")</f>
        <v/>
      </c>
      <c r="C36"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6" s="67" t="str">
        <f>IF(WheatBread9141520[[#This Row],[Calc Check]]="","",IF(WheatBread9141520[[#This Row],[Calc Check]]=10,IF(WheatBread9141520[[#This Row],[UPC Check]]=0,"YES","NO"),IF(WheatBread9141520[[#This Row],[Calc Check]]=WheatBread9141520[[#This Row],[UPC Check]],"YES","NO")))</f>
        <v/>
      </c>
      <c r="E36" s="65"/>
      <c r="F36" s="65"/>
      <c r="G36" s="65"/>
      <c r="H36" s="65"/>
      <c r="I36" s="63"/>
      <c r="J36" s="65"/>
      <c r="K36" s="65"/>
      <c r="L36" s="66"/>
    </row>
    <row r="37" spans="1:12" ht="14.1" customHeight="1" x14ac:dyDescent="0.2">
      <c r="A37" s="64"/>
      <c r="B37" s="67" t="str">
        <f>IFERROR(CODE(RIGHT(WheatBread9141520[[#This Row],[UPC]],1)) - 48,"")</f>
        <v/>
      </c>
      <c r="C37"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7" s="67" t="str">
        <f>IF(WheatBread9141520[[#This Row],[Calc Check]]="","",IF(WheatBread9141520[[#This Row],[Calc Check]]=10,IF(WheatBread9141520[[#This Row],[UPC Check]]=0,"YES","NO"),IF(WheatBread9141520[[#This Row],[Calc Check]]=WheatBread9141520[[#This Row],[UPC Check]],"YES","NO")))</f>
        <v/>
      </c>
      <c r="E37" s="65"/>
      <c r="F37" s="65"/>
      <c r="G37" s="65"/>
      <c r="H37" s="65"/>
      <c r="I37" s="63"/>
      <c r="J37" s="65"/>
      <c r="K37" s="65"/>
      <c r="L37" s="66"/>
    </row>
    <row r="38" spans="1:12" ht="14.1" customHeight="1" x14ac:dyDescent="0.2">
      <c r="A38" s="64"/>
      <c r="B38" s="67" t="str">
        <f>IFERROR(CODE(RIGHT(WheatBread9141520[[#This Row],[UPC]],1)) - 48,"")</f>
        <v/>
      </c>
      <c r="C38" s="67" t="str">
        <f>IFERROR(CODE(10 - MOD(3*SUM(MID(WheatBread9141520[UPC],2,1),MID(WheatBread9141520[UPC],4,1),MID(WheatBread9141520[UPC],6,1),MID(WheatBread9141520[UPC],8,1),MID(WheatBread9141520[UPC],10,1),MID(WheatBread9141520[UPC],12,1))+SUM(MID(WheatBread9141520[UPC],1,1),MID(WheatBread9141520[UPC],3,1),MID(WheatBread9141520[UPC],5,1),MID(WheatBread9141520[UPC],7,1),MID(WheatBread9141520[UPC],9,1),MID(WheatBread9141520[UPC],11,1)),10))-48,"")</f>
        <v/>
      </c>
      <c r="D38" s="67" t="str">
        <f>IF(WheatBread9141520[[#This Row],[Calc Check]]="","",IF(WheatBread9141520[[#This Row],[Calc Check]]=10,IF(WheatBread9141520[[#This Row],[UPC Check]]=0,"YES","NO"),IF(WheatBread9141520[[#This Row],[Calc Check]]=WheatBread9141520[[#This Row],[UPC Check]],"YES","NO")))</f>
        <v/>
      </c>
      <c r="E38" s="65"/>
      <c r="F38" s="65"/>
      <c r="G38" s="65"/>
      <c r="H38" s="65"/>
      <c r="I38" s="63"/>
      <c r="J38" s="65"/>
      <c r="K38" s="65"/>
      <c r="L38" s="66"/>
    </row>
  </sheetData>
  <sheetProtection algorithmName="SHA-512" hashValue="2jfyHPFXkkB8sWSARN/6KpN8CAFBpcSu2ObhvLzoWofsxgxuXkKsLXLqG9z7ErDJGqbvfXrQv1eeFxIjL7TTrQ==" saltValue="XpRlFaZZCOxhQ04gWbMDRQ==" spinCount="100000" sheet="1" objects="1" scenarios="1" selectLockedCells="1"/>
  <mergeCells count="14">
    <mergeCell ref="A12:I12"/>
    <mergeCell ref="A1:H1"/>
    <mergeCell ref="A8:I8"/>
    <mergeCell ref="A9:I9"/>
    <mergeCell ref="A10:I10"/>
    <mergeCell ref="A11:I11"/>
    <mergeCell ref="A6:E6"/>
    <mergeCell ref="F6:I6"/>
    <mergeCell ref="A3:E3"/>
    <mergeCell ref="F3:I3"/>
    <mergeCell ref="A4:E4"/>
    <mergeCell ref="F4:I4"/>
    <mergeCell ref="A5:E5"/>
    <mergeCell ref="F5:I5"/>
  </mergeCells>
  <dataValidations count="2">
    <dataValidation allowBlank="1" showInputMessage="1" sqref="L20:L38"/>
    <dataValidation operator="equal" allowBlank="1" showInputMessage="1" showErrorMessage="1" sqref="I20:I38"/>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workbookViewId="0">
      <selection activeCell="A18" sqref="A18"/>
    </sheetView>
  </sheetViews>
  <sheetFormatPr defaultColWidth="8.7109375" defaultRowHeight="12.75" x14ac:dyDescent="0.2"/>
  <cols>
    <col min="1" max="1" width="21.42578125" style="19" customWidth="1"/>
    <col min="2" max="2" width="7.140625" style="19" customWidth="1"/>
    <col min="3" max="3" width="7" style="19" customWidth="1"/>
    <col min="4" max="4" width="7.140625" style="19" customWidth="1"/>
    <col min="5" max="6" width="18.140625" style="19" customWidth="1"/>
    <col min="7" max="7" width="23.42578125" style="19" customWidth="1"/>
    <col min="8" max="8" width="15.140625" style="19" customWidth="1"/>
    <col min="9" max="10" width="33.425781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265</v>
      </c>
      <c r="B1" s="104"/>
      <c r="C1" s="104"/>
      <c r="D1" s="104"/>
      <c r="E1" s="104"/>
      <c r="F1" s="104"/>
      <c r="G1" s="104"/>
    </row>
    <row r="2" spans="1:14" ht="15" x14ac:dyDescent="0.25">
      <c r="A2" s="31"/>
      <c r="B2" s="30"/>
      <c r="C2" s="35"/>
      <c r="D2" s="35"/>
      <c r="E2" s="31"/>
      <c r="F2" s="32"/>
      <c r="G2" s="32"/>
      <c r="H2" s="32"/>
      <c r="I2" s="85"/>
      <c r="J2" s="85"/>
      <c r="K2" s="31"/>
      <c r="L2" s="31"/>
      <c r="M2" s="34"/>
      <c r="N2" s="34"/>
    </row>
    <row r="3" spans="1:14" ht="14.1" customHeight="1" x14ac:dyDescent="0.2">
      <c r="A3" s="105" t="s">
        <v>75</v>
      </c>
      <c r="B3" s="105"/>
      <c r="C3" s="105"/>
      <c r="D3" s="105"/>
      <c r="E3" s="105"/>
      <c r="F3" s="105" t="s">
        <v>79</v>
      </c>
      <c r="G3" s="105"/>
      <c r="H3" s="105"/>
      <c r="I3" s="85"/>
      <c r="J3" s="85"/>
      <c r="K3" s="31"/>
      <c r="L3" s="31"/>
      <c r="M3" s="34"/>
      <c r="N3" s="34"/>
    </row>
    <row r="4" spans="1:14" ht="14.45" customHeight="1" x14ac:dyDescent="0.2">
      <c r="A4" s="102" t="s">
        <v>266</v>
      </c>
      <c r="B4" s="102"/>
      <c r="C4" s="102"/>
      <c r="D4" s="102"/>
      <c r="E4" s="102"/>
      <c r="F4" s="102" t="s">
        <v>267</v>
      </c>
      <c r="G4" s="102"/>
      <c r="H4" s="102"/>
      <c r="I4" s="85"/>
      <c r="J4" s="85"/>
      <c r="K4" s="36"/>
      <c r="L4" s="36"/>
      <c r="M4" s="37"/>
      <c r="N4" s="37"/>
    </row>
    <row r="5" spans="1:14" ht="14.45" customHeight="1" x14ac:dyDescent="0.2">
      <c r="A5" s="102"/>
      <c r="B5" s="102"/>
      <c r="C5" s="102"/>
      <c r="D5" s="102"/>
      <c r="E5" s="102"/>
      <c r="F5" s="102" t="s">
        <v>268</v>
      </c>
      <c r="G5" s="102"/>
      <c r="H5" s="102"/>
      <c r="I5" s="85"/>
      <c r="J5" s="85"/>
      <c r="K5" s="31"/>
      <c r="L5" s="31"/>
      <c r="M5" s="34"/>
      <c r="N5" s="34"/>
    </row>
    <row r="6" spans="1:14" ht="14.45" customHeight="1" x14ac:dyDescent="0.2">
      <c r="B6" s="71"/>
      <c r="C6" s="71"/>
      <c r="D6" s="71"/>
      <c r="E6" s="82"/>
      <c r="F6" s="102"/>
      <c r="G6" s="102"/>
      <c r="H6" s="102"/>
      <c r="I6" s="85"/>
      <c r="J6" s="85"/>
      <c r="K6" s="31"/>
      <c r="L6" s="31"/>
      <c r="M6" s="34"/>
      <c r="N6" s="34"/>
    </row>
    <row r="7" spans="1:14" ht="14.45" customHeight="1" x14ac:dyDescent="0.2">
      <c r="A7" s="82"/>
      <c r="B7" s="82"/>
      <c r="C7" s="82"/>
      <c r="D7" s="82"/>
      <c r="E7" s="82"/>
      <c r="F7" s="109"/>
      <c r="G7" s="109"/>
      <c r="H7" s="109"/>
      <c r="I7" s="85"/>
      <c r="J7" s="85"/>
      <c r="K7" s="31"/>
      <c r="L7" s="31"/>
      <c r="M7" s="34"/>
      <c r="N7" s="34"/>
    </row>
    <row r="8" spans="1:14" ht="14.45" customHeight="1" x14ac:dyDescent="0.2">
      <c r="A8" s="82"/>
      <c r="B8" s="82"/>
      <c r="C8" s="82"/>
      <c r="D8" s="82"/>
      <c r="E8" s="82"/>
      <c r="F8" s="83"/>
      <c r="G8" s="83"/>
      <c r="H8" s="83"/>
      <c r="I8" s="85"/>
      <c r="J8" s="85"/>
      <c r="K8" s="31"/>
      <c r="L8" s="31"/>
      <c r="M8" s="34"/>
      <c r="N8" s="34"/>
    </row>
    <row r="9" spans="1:14" ht="14.45" customHeight="1" x14ac:dyDescent="0.2">
      <c r="B9" s="112" t="s">
        <v>44</v>
      </c>
      <c r="C9" s="112"/>
      <c r="D9" s="112"/>
      <c r="E9" s="112"/>
      <c r="F9" s="112"/>
      <c r="G9" s="112"/>
      <c r="H9" s="83"/>
      <c r="I9" s="85"/>
      <c r="J9" s="85"/>
      <c r="K9" s="31"/>
      <c r="L9" s="31"/>
      <c r="M9" s="34"/>
      <c r="N9" s="34"/>
    </row>
    <row r="10" spans="1:14" ht="14.45" customHeight="1" x14ac:dyDescent="0.2">
      <c r="B10" s="111"/>
      <c r="C10" s="111"/>
      <c r="D10" s="111"/>
      <c r="E10" s="111"/>
      <c r="F10" s="111"/>
      <c r="G10" s="111"/>
      <c r="H10" s="83"/>
      <c r="I10" s="85"/>
      <c r="J10" s="85"/>
      <c r="K10" s="31"/>
      <c r="L10" s="31"/>
      <c r="M10" s="34"/>
      <c r="N10" s="34"/>
    </row>
    <row r="11" spans="1:14" ht="14.45" customHeight="1" x14ac:dyDescent="0.2">
      <c r="A11" s="82"/>
      <c r="B11" s="82"/>
      <c r="C11" s="82"/>
      <c r="D11" s="82"/>
      <c r="E11" s="82"/>
      <c r="F11" s="83"/>
      <c r="G11" s="83"/>
      <c r="H11" s="83"/>
      <c r="I11" s="85"/>
      <c r="J11" s="85"/>
      <c r="K11" s="31"/>
      <c r="L11" s="31"/>
      <c r="M11" s="34"/>
      <c r="N11" s="34"/>
    </row>
    <row r="12" spans="1:14" s="44" customFormat="1" ht="14.45" customHeight="1" x14ac:dyDescent="0.2">
      <c r="A12" s="49"/>
      <c r="B12" s="49"/>
      <c r="C12" s="49"/>
      <c r="D12" s="49"/>
      <c r="E12" s="50"/>
      <c r="F12" s="107"/>
      <c r="G12" s="107"/>
      <c r="H12" s="107"/>
      <c r="I12" s="52"/>
      <c r="J12" s="52"/>
      <c r="K12" s="45"/>
      <c r="L12" s="45"/>
      <c r="M12" s="53"/>
      <c r="N12" s="53"/>
    </row>
    <row r="13" spans="1:14" s="44" customFormat="1" x14ac:dyDescent="0.2">
      <c r="A13" s="57" t="s">
        <v>61</v>
      </c>
      <c r="B13" s="45"/>
      <c r="C13" s="45"/>
      <c r="D13" s="45"/>
      <c r="E13" s="45"/>
      <c r="F13" s="45"/>
      <c r="G13" s="83"/>
      <c r="H13" s="45"/>
      <c r="I13" s="52"/>
      <c r="J13" s="52"/>
      <c r="K13" s="45"/>
      <c r="L13" s="45"/>
      <c r="M13" s="53"/>
      <c r="N13" s="53"/>
    </row>
    <row r="14" spans="1:14" s="44" customFormat="1" x14ac:dyDescent="0.2">
      <c r="A14" s="45" t="s">
        <v>48</v>
      </c>
      <c r="B14" s="45"/>
      <c r="C14" s="45"/>
      <c r="D14" s="45"/>
      <c r="E14" s="45"/>
      <c r="F14" s="45"/>
      <c r="G14" s="83"/>
      <c r="H14" s="45"/>
      <c r="I14" s="52"/>
      <c r="J14" s="52"/>
      <c r="K14" s="45"/>
      <c r="L14" s="45"/>
      <c r="M14" s="53"/>
      <c r="N14" s="53"/>
    </row>
    <row r="15" spans="1:14" ht="14.25" x14ac:dyDescent="0.2">
      <c r="A15" s="54" t="s">
        <v>62</v>
      </c>
      <c r="B15" s="39"/>
      <c r="C15" s="39"/>
      <c r="D15" s="39"/>
      <c r="E15" s="39"/>
      <c r="F15" s="39"/>
      <c r="G15" s="32"/>
      <c r="H15" s="31"/>
      <c r="I15" s="38"/>
      <c r="J15" s="38"/>
      <c r="K15" s="31"/>
      <c r="L15" s="31"/>
      <c r="M15" s="34"/>
      <c r="N15" s="34"/>
    </row>
    <row r="16" spans="1:14" ht="14.25" x14ac:dyDescent="0.2">
      <c r="A16" s="53"/>
      <c r="B16" s="34"/>
      <c r="C16" s="40"/>
      <c r="D16" s="40"/>
      <c r="E16" s="34"/>
      <c r="F16" s="40"/>
      <c r="G16" s="41"/>
      <c r="H16" s="34"/>
      <c r="I16" s="1"/>
      <c r="J16" s="1"/>
      <c r="K16" s="34"/>
      <c r="L16" s="34"/>
      <c r="M16" s="34"/>
      <c r="N16" s="34"/>
    </row>
    <row r="17" spans="1:10" ht="36.950000000000003" customHeight="1" x14ac:dyDescent="0.2">
      <c r="A17" s="60" t="s">
        <v>0</v>
      </c>
      <c r="B17" s="61" t="s">
        <v>73</v>
      </c>
      <c r="C17" s="61" t="s">
        <v>74</v>
      </c>
      <c r="D17" s="61" t="s">
        <v>1</v>
      </c>
      <c r="E17" s="61" t="s">
        <v>50</v>
      </c>
      <c r="F17" s="61" t="s">
        <v>51</v>
      </c>
      <c r="G17" s="61" t="s">
        <v>70</v>
      </c>
      <c r="H17" s="62" t="s">
        <v>287</v>
      </c>
      <c r="I17" s="62" t="s">
        <v>52</v>
      </c>
      <c r="J17" s="19"/>
    </row>
    <row r="18" spans="1:10" ht="14.1" customHeight="1" x14ac:dyDescent="0.2">
      <c r="A18" s="64"/>
      <c r="B18" s="67" t="str">
        <f>IFERROR(CODE(RIGHT(WheatBread3510121722[[#This Row],[UPC]],1)) - 48,"")</f>
        <v/>
      </c>
      <c r="C18"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18" s="67" t="str">
        <f>IF(WheatBread3510121722[[#This Row],[Calc Check]]="","",IF(WheatBread3510121722[[#This Row],[Calc Check]]=10,IF(WheatBread3510121722[[#This Row],[UPC Check]]=0,"YES","NO"),IF(WheatBread3510121722[[#This Row],[Calc Check]]=WheatBread3510121722[[#This Row],[UPC Check]],"YES","NO")))</f>
        <v/>
      </c>
      <c r="E18" s="65"/>
      <c r="F18" s="65"/>
      <c r="G18" s="65"/>
      <c r="H18" s="70">
        <v>12</v>
      </c>
      <c r="I18" s="66"/>
      <c r="J18" s="19"/>
    </row>
    <row r="19" spans="1:10" ht="14.1" customHeight="1" x14ac:dyDescent="0.2">
      <c r="A19" s="64"/>
      <c r="B19" s="67" t="str">
        <f>IFERROR(CODE(RIGHT(WheatBread3510121722[[#This Row],[UPC]],1)) - 48,"")</f>
        <v/>
      </c>
      <c r="C19"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19" s="67" t="str">
        <f>IF(WheatBread3510121722[[#This Row],[Calc Check]]="","",IF(WheatBread3510121722[[#This Row],[Calc Check]]=10,IF(WheatBread3510121722[[#This Row],[UPC Check]]=0,"YES","NO"),IF(WheatBread3510121722[[#This Row],[Calc Check]]=WheatBread3510121722[[#This Row],[UPC Check]],"YES","NO")))</f>
        <v/>
      </c>
      <c r="E19" s="65"/>
      <c r="F19" s="65"/>
      <c r="G19" s="65"/>
      <c r="H19" s="70">
        <v>12</v>
      </c>
      <c r="I19" s="66"/>
      <c r="J19" s="19"/>
    </row>
    <row r="20" spans="1:10" ht="14.1" customHeight="1" x14ac:dyDescent="0.2">
      <c r="A20" s="64"/>
      <c r="B20" s="67" t="str">
        <f>IFERROR(CODE(RIGHT(WheatBread3510121722[[#This Row],[UPC]],1)) - 48,"")</f>
        <v/>
      </c>
      <c r="C20"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0" s="67" t="str">
        <f>IF(WheatBread3510121722[[#This Row],[Calc Check]]="","",IF(WheatBread3510121722[[#This Row],[Calc Check]]=10,IF(WheatBread3510121722[[#This Row],[UPC Check]]=0,"YES","NO"),IF(WheatBread3510121722[[#This Row],[Calc Check]]=WheatBread3510121722[[#This Row],[UPC Check]],"YES","NO")))</f>
        <v/>
      </c>
      <c r="E20" s="65"/>
      <c r="F20" s="65"/>
      <c r="G20" s="65"/>
      <c r="H20" s="70">
        <v>12</v>
      </c>
      <c r="I20" s="66"/>
      <c r="J20" s="19"/>
    </row>
    <row r="21" spans="1:10" ht="14.1" customHeight="1" x14ac:dyDescent="0.2">
      <c r="A21" s="64"/>
      <c r="B21" s="67" t="str">
        <f>IFERROR(CODE(RIGHT(WheatBread3510121722[[#This Row],[UPC]],1)) - 48,"")</f>
        <v/>
      </c>
      <c r="C21"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1" s="67" t="str">
        <f>IF(WheatBread3510121722[[#This Row],[Calc Check]]="","",IF(WheatBread3510121722[[#This Row],[Calc Check]]=10,IF(WheatBread3510121722[[#This Row],[UPC Check]]=0,"YES","NO"),IF(WheatBread3510121722[[#This Row],[Calc Check]]=WheatBread3510121722[[#This Row],[UPC Check]],"YES","NO")))</f>
        <v/>
      </c>
      <c r="E21" s="65"/>
      <c r="F21" s="65"/>
      <c r="G21" s="65"/>
      <c r="H21" s="70">
        <v>12</v>
      </c>
      <c r="I21" s="66"/>
      <c r="J21" s="19"/>
    </row>
    <row r="22" spans="1:10" ht="14.1" customHeight="1" x14ac:dyDescent="0.2">
      <c r="A22" s="64"/>
      <c r="B22" s="67" t="str">
        <f>IFERROR(CODE(RIGHT(WheatBread3510121722[[#This Row],[UPC]],1)) - 48,"")</f>
        <v/>
      </c>
      <c r="C22"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2" s="67" t="str">
        <f>IF(WheatBread3510121722[[#This Row],[Calc Check]]="","",IF(WheatBread3510121722[[#This Row],[Calc Check]]=10,IF(WheatBread3510121722[[#This Row],[UPC Check]]=0,"YES","NO"),IF(WheatBread3510121722[[#This Row],[Calc Check]]=WheatBread3510121722[[#This Row],[UPC Check]],"YES","NO")))</f>
        <v/>
      </c>
      <c r="E22" s="65"/>
      <c r="F22" s="65"/>
      <c r="G22" s="65"/>
      <c r="H22" s="70">
        <v>12</v>
      </c>
      <c r="I22" s="66"/>
      <c r="J22" s="19"/>
    </row>
    <row r="23" spans="1:10" ht="14.1" customHeight="1" x14ac:dyDescent="0.2">
      <c r="A23" s="64"/>
      <c r="B23" s="67" t="str">
        <f>IFERROR(CODE(RIGHT(WheatBread3510121722[[#This Row],[UPC]],1)) - 48,"")</f>
        <v/>
      </c>
      <c r="C23"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3" s="67" t="str">
        <f>IF(WheatBread3510121722[[#This Row],[Calc Check]]="","",IF(WheatBread3510121722[[#This Row],[Calc Check]]=10,IF(WheatBread3510121722[[#This Row],[UPC Check]]=0,"YES","NO"),IF(WheatBread3510121722[[#This Row],[Calc Check]]=WheatBread3510121722[[#This Row],[UPC Check]],"YES","NO")))</f>
        <v/>
      </c>
      <c r="E23" s="65"/>
      <c r="F23" s="65"/>
      <c r="G23" s="65"/>
      <c r="H23" s="70">
        <v>12</v>
      </c>
      <c r="I23" s="66"/>
      <c r="J23" s="19"/>
    </row>
    <row r="24" spans="1:10" ht="14.1" customHeight="1" x14ac:dyDescent="0.2">
      <c r="A24" s="64"/>
      <c r="B24" s="67" t="str">
        <f>IFERROR(CODE(RIGHT(WheatBread3510121722[[#This Row],[UPC]],1)) - 48,"")</f>
        <v/>
      </c>
      <c r="C24"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4" s="67" t="str">
        <f>IF(WheatBread3510121722[[#This Row],[Calc Check]]="","",IF(WheatBread3510121722[[#This Row],[Calc Check]]=10,IF(WheatBread3510121722[[#This Row],[UPC Check]]=0,"YES","NO"),IF(WheatBread3510121722[[#This Row],[Calc Check]]=WheatBread3510121722[[#This Row],[UPC Check]],"YES","NO")))</f>
        <v/>
      </c>
      <c r="E24" s="65"/>
      <c r="F24" s="65"/>
      <c r="G24" s="65"/>
      <c r="H24" s="70">
        <v>12</v>
      </c>
      <c r="I24" s="66"/>
      <c r="J24" s="19"/>
    </row>
    <row r="25" spans="1:10" ht="14.1" customHeight="1" x14ac:dyDescent="0.2">
      <c r="A25" s="64"/>
      <c r="B25" s="67" t="str">
        <f>IFERROR(CODE(RIGHT(WheatBread3510121722[[#This Row],[UPC]],1)) - 48,"")</f>
        <v/>
      </c>
      <c r="C25"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5" s="67" t="str">
        <f>IF(WheatBread3510121722[[#This Row],[Calc Check]]="","",IF(WheatBread3510121722[[#This Row],[Calc Check]]=10,IF(WheatBread3510121722[[#This Row],[UPC Check]]=0,"YES","NO"),IF(WheatBread3510121722[[#This Row],[Calc Check]]=WheatBread3510121722[[#This Row],[UPC Check]],"YES","NO")))</f>
        <v/>
      </c>
      <c r="E25" s="65"/>
      <c r="F25" s="65"/>
      <c r="G25" s="65"/>
      <c r="H25" s="70">
        <v>12</v>
      </c>
      <c r="I25" s="66"/>
      <c r="J25" s="19"/>
    </row>
    <row r="26" spans="1:10" ht="14.1" customHeight="1" x14ac:dyDescent="0.2">
      <c r="A26" s="64"/>
      <c r="B26" s="67" t="str">
        <f>IFERROR(CODE(RIGHT(WheatBread3510121722[[#This Row],[UPC]],1)) - 48,"")</f>
        <v/>
      </c>
      <c r="C26"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6" s="67" t="str">
        <f>IF(WheatBread3510121722[[#This Row],[Calc Check]]="","",IF(WheatBread3510121722[[#This Row],[Calc Check]]=10,IF(WheatBread3510121722[[#This Row],[UPC Check]]=0,"YES","NO"),IF(WheatBread3510121722[[#This Row],[Calc Check]]=WheatBread3510121722[[#This Row],[UPC Check]],"YES","NO")))</f>
        <v/>
      </c>
      <c r="E26" s="65"/>
      <c r="F26" s="65"/>
      <c r="G26" s="65"/>
      <c r="H26" s="70">
        <v>12</v>
      </c>
      <c r="I26" s="66"/>
      <c r="J26" s="19"/>
    </row>
    <row r="27" spans="1:10" ht="14.1" customHeight="1" x14ac:dyDescent="0.2">
      <c r="A27" s="64"/>
      <c r="B27" s="67" t="str">
        <f>IFERROR(CODE(RIGHT(WheatBread3510121722[[#This Row],[UPC]],1)) - 48,"")</f>
        <v/>
      </c>
      <c r="C27"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7" s="67" t="str">
        <f>IF(WheatBread3510121722[[#This Row],[Calc Check]]="","",IF(WheatBread3510121722[[#This Row],[Calc Check]]=10,IF(WheatBread3510121722[[#This Row],[UPC Check]]=0,"YES","NO"),IF(WheatBread3510121722[[#This Row],[Calc Check]]=WheatBread3510121722[[#This Row],[UPC Check]],"YES","NO")))</f>
        <v/>
      </c>
      <c r="E27" s="65"/>
      <c r="F27" s="65"/>
      <c r="G27" s="65"/>
      <c r="H27" s="70">
        <v>12</v>
      </c>
      <c r="I27" s="66"/>
      <c r="J27" s="19"/>
    </row>
    <row r="28" spans="1:10" ht="14.1" customHeight="1" x14ac:dyDescent="0.2">
      <c r="A28" s="64"/>
      <c r="B28" s="67" t="str">
        <f>IFERROR(CODE(RIGHT(WheatBread3510121722[[#This Row],[UPC]],1)) - 48,"")</f>
        <v/>
      </c>
      <c r="C28"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8" s="67" t="str">
        <f>IF(WheatBread3510121722[[#This Row],[Calc Check]]="","",IF(WheatBread3510121722[[#This Row],[Calc Check]]=10,IF(WheatBread3510121722[[#This Row],[UPC Check]]=0,"YES","NO"),IF(WheatBread3510121722[[#This Row],[Calc Check]]=WheatBread3510121722[[#This Row],[UPC Check]],"YES","NO")))</f>
        <v/>
      </c>
      <c r="E28" s="65"/>
      <c r="F28" s="65"/>
      <c r="G28" s="65"/>
      <c r="H28" s="70">
        <v>12</v>
      </c>
      <c r="I28" s="66"/>
      <c r="J28" s="19"/>
    </row>
    <row r="29" spans="1:10" ht="14.1" customHeight="1" x14ac:dyDescent="0.2">
      <c r="A29" s="64"/>
      <c r="B29" s="67" t="str">
        <f>IFERROR(CODE(RIGHT(WheatBread3510121722[[#This Row],[UPC]],1)) - 48,"")</f>
        <v/>
      </c>
      <c r="C29"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29" s="67" t="str">
        <f>IF(WheatBread3510121722[[#This Row],[Calc Check]]="","",IF(WheatBread3510121722[[#This Row],[Calc Check]]=10,IF(WheatBread3510121722[[#This Row],[UPC Check]]=0,"YES","NO"),IF(WheatBread3510121722[[#This Row],[Calc Check]]=WheatBread3510121722[[#This Row],[UPC Check]],"YES","NO")))</f>
        <v/>
      </c>
      <c r="E29" s="65"/>
      <c r="F29" s="65"/>
      <c r="G29" s="65"/>
      <c r="H29" s="70">
        <v>12</v>
      </c>
      <c r="I29" s="66"/>
      <c r="J29" s="19"/>
    </row>
    <row r="30" spans="1:10" ht="14.1" customHeight="1" x14ac:dyDescent="0.2">
      <c r="A30" s="64"/>
      <c r="B30" s="67" t="str">
        <f>IFERROR(CODE(RIGHT(WheatBread3510121722[[#This Row],[UPC]],1)) - 48,"")</f>
        <v/>
      </c>
      <c r="C30"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0" s="67" t="str">
        <f>IF(WheatBread3510121722[[#This Row],[Calc Check]]="","",IF(WheatBread3510121722[[#This Row],[Calc Check]]=10,IF(WheatBread3510121722[[#This Row],[UPC Check]]=0,"YES","NO"),IF(WheatBread3510121722[[#This Row],[Calc Check]]=WheatBread3510121722[[#This Row],[UPC Check]],"YES","NO")))</f>
        <v/>
      </c>
      <c r="E30" s="65"/>
      <c r="F30" s="65"/>
      <c r="G30" s="65"/>
      <c r="H30" s="70">
        <v>12</v>
      </c>
      <c r="I30" s="66"/>
      <c r="J30" s="19"/>
    </row>
    <row r="31" spans="1:10" ht="14.1" customHeight="1" x14ac:dyDescent="0.2">
      <c r="A31" s="64"/>
      <c r="B31" s="67" t="str">
        <f>IFERROR(CODE(RIGHT(WheatBread3510121722[[#This Row],[UPC]],1)) - 48,"")</f>
        <v/>
      </c>
      <c r="C31"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1" s="67" t="str">
        <f>IF(WheatBread3510121722[[#This Row],[Calc Check]]="","",IF(WheatBread3510121722[[#This Row],[Calc Check]]=10,IF(WheatBread3510121722[[#This Row],[UPC Check]]=0,"YES","NO"),IF(WheatBread3510121722[[#This Row],[Calc Check]]=WheatBread3510121722[[#This Row],[UPC Check]],"YES","NO")))</f>
        <v/>
      </c>
      <c r="E31" s="65"/>
      <c r="F31" s="65"/>
      <c r="G31" s="65"/>
      <c r="H31" s="70">
        <v>12</v>
      </c>
      <c r="I31" s="66"/>
      <c r="J31" s="19"/>
    </row>
    <row r="32" spans="1:10" ht="14.1" customHeight="1" x14ac:dyDescent="0.2">
      <c r="A32" s="64"/>
      <c r="B32" s="67" t="str">
        <f>IFERROR(CODE(RIGHT(WheatBread3510121722[[#This Row],[UPC]],1)) - 48,"")</f>
        <v/>
      </c>
      <c r="C32"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2" s="67" t="str">
        <f>IF(WheatBread3510121722[[#This Row],[Calc Check]]="","",IF(WheatBread3510121722[[#This Row],[Calc Check]]=10,IF(WheatBread3510121722[[#This Row],[UPC Check]]=0,"YES","NO"),IF(WheatBread3510121722[[#This Row],[Calc Check]]=WheatBread3510121722[[#This Row],[UPC Check]],"YES","NO")))</f>
        <v/>
      </c>
      <c r="E32" s="65"/>
      <c r="F32" s="65"/>
      <c r="G32" s="65"/>
      <c r="H32" s="70">
        <v>12</v>
      </c>
      <c r="I32" s="66"/>
      <c r="J32" s="19"/>
    </row>
    <row r="33" spans="1:10" ht="14.1" customHeight="1" x14ac:dyDescent="0.2">
      <c r="A33" s="64"/>
      <c r="B33" s="67" t="str">
        <f>IFERROR(CODE(RIGHT(WheatBread3510121722[[#This Row],[UPC]],1)) - 48,"")</f>
        <v/>
      </c>
      <c r="C33"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3" s="67" t="str">
        <f>IF(WheatBread3510121722[[#This Row],[Calc Check]]="","",IF(WheatBread3510121722[[#This Row],[Calc Check]]=10,IF(WheatBread3510121722[[#This Row],[UPC Check]]=0,"YES","NO"),IF(WheatBread3510121722[[#This Row],[Calc Check]]=WheatBread3510121722[[#This Row],[UPC Check]],"YES","NO")))</f>
        <v/>
      </c>
      <c r="E33" s="65"/>
      <c r="F33" s="65"/>
      <c r="G33" s="65"/>
      <c r="H33" s="70">
        <v>12</v>
      </c>
      <c r="I33" s="66"/>
      <c r="J33" s="19"/>
    </row>
    <row r="34" spans="1:10" ht="14.1" customHeight="1" x14ac:dyDescent="0.2">
      <c r="A34" s="64"/>
      <c r="B34" s="67" t="str">
        <f>IFERROR(CODE(RIGHT(WheatBread3510121722[[#This Row],[UPC]],1)) - 48,"")</f>
        <v/>
      </c>
      <c r="C34"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4" s="67" t="str">
        <f>IF(WheatBread3510121722[[#This Row],[Calc Check]]="","",IF(WheatBread3510121722[[#This Row],[Calc Check]]=10,IF(WheatBread3510121722[[#This Row],[UPC Check]]=0,"YES","NO"),IF(WheatBread3510121722[[#This Row],[Calc Check]]=WheatBread3510121722[[#This Row],[UPC Check]],"YES","NO")))</f>
        <v/>
      </c>
      <c r="E34" s="65"/>
      <c r="F34" s="65"/>
      <c r="G34" s="65"/>
      <c r="H34" s="70">
        <v>12</v>
      </c>
      <c r="I34" s="66"/>
      <c r="J34" s="19"/>
    </row>
    <row r="35" spans="1:10" ht="14.1" customHeight="1" x14ac:dyDescent="0.2">
      <c r="A35" s="64"/>
      <c r="B35" s="67" t="str">
        <f>IFERROR(CODE(RIGHT(WheatBread3510121722[[#This Row],[UPC]],1)) - 48,"")</f>
        <v/>
      </c>
      <c r="C35"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5" s="67" t="str">
        <f>IF(WheatBread3510121722[[#This Row],[Calc Check]]="","",IF(WheatBread3510121722[[#This Row],[Calc Check]]=10,IF(WheatBread3510121722[[#This Row],[UPC Check]]=0,"YES","NO"),IF(WheatBread3510121722[[#This Row],[Calc Check]]=WheatBread3510121722[[#This Row],[UPC Check]],"YES","NO")))</f>
        <v/>
      </c>
      <c r="E35" s="65"/>
      <c r="F35" s="65"/>
      <c r="G35" s="65"/>
      <c r="H35" s="70">
        <v>12</v>
      </c>
      <c r="I35" s="66"/>
      <c r="J35" s="19"/>
    </row>
    <row r="36" spans="1:10" ht="14.1" customHeight="1" x14ac:dyDescent="0.2">
      <c r="A36" s="64"/>
      <c r="B36" s="67" t="str">
        <f>IFERROR(CODE(RIGHT(WheatBread3510121722[[#This Row],[UPC]],1)) - 48,"")</f>
        <v/>
      </c>
      <c r="C36" s="67" t="str">
        <f>IFERROR(CODE(10 - MOD(3*SUM(MID(WheatBread3510121722[UPC],2,1),MID(WheatBread3510121722[UPC],4,1),MID(WheatBread3510121722[UPC],6,1),MID(WheatBread3510121722[UPC],8,1),MID(WheatBread3510121722[UPC],10,1),MID(WheatBread3510121722[UPC],12,1))+SUM(MID(WheatBread3510121722[UPC],1,1),MID(WheatBread3510121722[UPC],3,1),MID(WheatBread3510121722[UPC],5,1),MID(WheatBread3510121722[UPC],7,1),MID(WheatBread3510121722[UPC],9,1),MID(WheatBread3510121722[UPC],11,1)),10))-48,"")</f>
        <v/>
      </c>
      <c r="D36" s="67" t="str">
        <f>IF(WheatBread3510121722[[#This Row],[Calc Check]]="","",IF(WheatBread3510121722[[#This Row],[Calc Check]]=10,IF(WheatBread3510121722[[#This Row],[UPC Check]]=0,"YES","NO"),IF(WheatBread3510121722[[#This Row],[Calc Check]]=WheatBread3510121722[[#This Row],[UPC Check]],"YES","NO")))</f>
        <v/>
      </c>
      <c r="E36" s="65"/>
      <c r="F36" s="65"/>
      <c r="G36" s="65"/>
      <c r="H36" s="70">
        <v>12</v>
      </c>
      <c r="I36" s="66"/>
      <c r="J36" s="19"/>
    </row>
  </sheetData>
  <sheetProtection algorithmName="SHA-512" hashValue="QHLlen+Ws0t2kAgacPti2TKNEfexneYiBVlGQgAO1TAPTVwxXbP9XiYtBhFh9TjBem7qDhOTfoBJoDgqpC7MMQ==" saltValue="eL91FWVMc2fdrsGsuS7mFg==" spinCount="100000" sheet="1" objects="1" scenarios="1" selectLockedCells="1"/>
  <mergeCells count="12">
    <mergeCell ref="B10:G10"/>
    <mergeCell ref="F12:H12"/>
    <mergeCell ref="F6:H6"/>
    <mergeCell ref="F7:H7"/>
    <mergeCell ref="B9:G9"/>
    <mergeCell ref="A5:E5"/>
    <mergeCell ref="F5:H5"/>
    <mergeCell ref="A1:G1"/>
    <mergeCell ref="A3:E3"/>
    <mergeCell ref="F3:H3"/>
    <mergeCell ref="A4:E4"/>
    <mergeCell ref="F4:H4"/>
  </mergeCells>
  <dataValidations count="1">
    <dataValidation allowBlank="1" showInputMessage="1" sqref="I18:I36"/>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activeCell="A25" sqref="A25"/>
    </sheetView>
  </sheetViews>
  <sheetFormatPr defaultColWidth="8.7109375" defaultRowHeight="12.75" x14ac:dyDescent="0.2"/>
  <cols>
    <col min="1" max="1" width="19.140625" style="19" customWidth="1"/>
    <col min="2" max="4" width="7.140625" style="19" customWidth="1"/>
    <col min="5" max="7" width="18.140625" style="19" customWidth="1"/>
    <col min="8" max="8" width="11.42578125" style="19" customWidth="1"/>
    <col min="9" max="9" width="11.42578125" style="42" customWidth="1"/>
    <col min="10" max="10" width="18.140625" style="42" customWidth="1"/>
    <col min="11" max="15" width="4.7109375" style="19" customWidth="1"/>
    <col min="16" max="16" width="39.28515625" style="19" customWidth="1"/>
    <col min="17" max="16384" width="8.7109375" style="19"/>
  </cols>
  <sheetData>
    <row r="1" spans="1:14" s="11" customFormat="1" ht="99.95" customHeight="1" x14ac:dyDescent="0.2">
      <c r="A1" s="104" t="s">
        <v>53</v>
      </c>
      <c r="B1" s="104"/>
      <c r="C1" s="104"/>
      <c r="D1" s="104"/>
      <c r="E1" s="104"/>
      <c r="F1" s="104"/>
      <c r="G1" s="104"/>
    </row>
    <row r="2" spans="1:14" ht="37.5" customHeight="1" x14ac:dyDescent="0.2">
      <c r="A2" s="105" t="s">
        <v>56</v>
      </c>
      <c r="B2" s="105"/>
      <c r="C2" s="105"/>
      <c r="D2" s="105"/>
      <c r="E2" s="105"/>
      <c r="F2" s="105"/>
      <c r="G2" s="105"/>
      <c r="H2" s="32"/>
      <c r="I2" s="33"/>
      <c r="J2" s="33"/>
      <c r="K2" s="31"/>
      <c r="L2" s="31"/>
      <c r="M2" s="34"/>
      <c r="N2" s="34"/>
    </row>
    <row r="3" spans="1:14" ht="14.45" customHeight="1" x14ac:dyDescent="0.2">
      <c r="A3" s="102" t="s">
        <v>54</v>
      </c>
      <c r="B3" s="102"/>
      <c r="C3" s="102"/>
      <c r="D3" s="102"/>
      <c r="E3" s="102"/>
      <c r="F3" s="102"/>
      <c r="G3" s="102"/>
      <c r="H3" s="32"/>
      <c r="I3" s="33"/>
      <c r="J3" s="33"/>
      <c r="K3" s="36"/>
      <c r="L3" s="36"/>
      <c r="M3" s="37"/>
      <c r="N3" s="37"/>
    </row>
    <row r="4" spans="1:14" ht="14.45" customHeight="1" x14ac:dyDescent="0.2">
      <c r="A4" s="102" t="s">
        <v>55</v>
      </c>
      <c r="B4" s="102"/>
      <c r="C4" s="102"/>
      <c r="D4" s="102"/>
      <c r="E4" s="102"/>
      <c r="F4" s="102"/>
      <c r="G4" s="102"/>
      <c r="H4" s="32"/>
      <c r="I4" s="33"/>
      <c r="J4" s="33"/>
      <c r="K4" s="31"/>
      <c r="L4" s="31"/>
      <c r="M4" s="34"/>
      <c r="N4" s="34"/>
    </row>
    <row r="5" spans="1:14" ht="14.25" x14ac:dyDescent="0.2">
      <c r="A5" s="45"/>
      <c r="B5" s="45"/>
      <c r="C5" s="48"/>
      <c r="D5" s="48"/>
      <c r="E5" s="45"/>
      <c r="F5" s="46"/>
      <c r="G5" s="32"/>
      <c r="H5" s="32"/>
      <c r="I5" s="33"/>
      <c r="J5" s="33"/>
      <c r="K5" s="31"/>
      <c r="L5" s="31"/>
      <c r="M5" s="34"/>
      <c r="N5" s="34"/>
    </row>
    <row r="6" spans="1:14" ht="14.45" customHeight="1" x14ac:dyDescent="0.2">
      <c r="A6" s="105" t="s">
        <v>44</v>
      </c>
      <c r="B6" s="105"/>
      <c r="C6" s="105"/>
      <c r="D6" s="105"/>
      <c r="E6" s="105"/>
      <c r="F6" s="105"/>
      <c r="G6" s="105"/>
      <c r="H6" s="32"/>
      <c r="I6" s="33"/>
      <c r="J6" s="33"/>
      <c r="K6" s="31"/>
      <c r="L6" s="31"/>
      <c r="M6" s="34"/>
      <c r="N6" s="34"/>
    </row>
    <row r="7" spans="1:14" ht="25.5" customHeight="1" x14ac:dyDescent="0.2">
      <c r="A7" s="110" t="s">
        <v>58</v>
      </c>
      <c r="B7" s="110"/>
      <c r="C7" s="110"/>
      <c r="D7" s="110"/>
      <c r="E7" s="110"/>
      <c r="F7" s="110"/>
      <c r="G7" s="110"/>
      <c r="H7" s="31"/>
      <c r="I7" s="38"/>
      <c r="J7" s="38"/>
      <c r="K7" s="31"/>
      <c r="L7" s="31"/>
      <c r="M7" s="34"/>
      <c r="N7" s="34"/>
    </row>
    <row r="8" spans="1:14" ht="30" customHeight="1" x14ac:dyDescent="0.2">
      <c r="A8" s="106" t="s">
        <v>242</v>
      </c>
      <c r="B8" s="106"/>
      <c r="C8" s="106"/>
      <c r="D8" s="106"/>
      <c r="E8" s="106"/>
      <c r="F8" s="106"/>
      <c r="G8" s="106"/>
      <c r="H8" s="31"/>
      <c r="I8" s="38"/>
      <c r="J8" s="38"/>
      <c r="K8" s="31"/>
      <c r="L8" s="31"/>
      <c r="M8" s="34"/>
      <c r="N8" s="34"/>
    </row>
    <row r="9" spans="1:14" ht="24.95" customHeight="1" x14ac:dyDescent="0.2">
      <c r="A9" s="114" t="s">
        <v>45</v>
      </c>
      <c r="B9" s="114"/>
      <c r="C9" s="114"/>
      <c r="D9" s="114"/>
      <c r="E9" s="114"/>
      <c r="F9" s="114"/>
      <c r="G9" s="114"/>
      <c r="H9" s="31"/>
      <c r="I9" s="38"/>
      <c r="J9" s="38"/>
      <c r="K9" s="31"/>
      <c r="L9" s="31"/>
      <c r="M9" s="34"/>
      <c r="N9" s="34"/>
    </row>
    <row r="10" spans="1:14" ht="24.95" customHeight="1" x14ac:dyDescent="0.2">
      <c r="A10" s="106" t="s">
        <v>57</v>
      </c>
      <c r="B10" s="106"/>
      <c r="C10" s="106"/>
      <c r="D10" s="106"/>
      <c r="E10" s="106"/>
      <c r="F10" s="106"/>
      <c r="G10" s="106"/>
      <c r="H10" s="31"/>
      <c r="I10" s="38"/>
      <c r="J10" s="38"/>
      <c r="K10" s="31"/>
      <c r="L10" s="31"/>
      <c r="M10" s="34"/>
      <c r="N10" s="34"/>
    </row>
    <row r="11" spans="1:14" ht="18.600000000000001" customHeight="1" x14ac:dyDescent="0.2">
      <c r="A11" s="113" t="s">
        <v>46</v>
      </c>
      <c r="B11" s="113"/>
      <c r="C11" s="113"/>
      <c r="D11" s="113"/>
      <c r="E11" s="113"/>
      <c r="F11" s="113"/>
      <c r="G11" s="113"/>
      <c r="H11" s="31"/>
      <c r="I11" s="38"/>
      <c r="J11" s="38"/>
      <c r="K11" s="31"/>
      <c r="L11" s="31"/>
      <c r="M11" s="34"/>
      <c r="N11" s="34"/>
    </row>
    <row r="12" spans="1:14" ht="14.25" x14ac:dyDescent="0.2">
      <c r="A12" s="110" t="s">
        <v>47</v>
      </c>
      <c r="B12" s="110"/>
      <c r="C12" s="110"/>
      <c r="D12" s="110"/>
      <c r="E12" s="110"/>
      <c r="F12" s="110"/>
      <c r="G12" s="110"/>
      <c r="H12" s="31"/>
      <c r="I12" s="38"/>
      <c r="J12" s="38"/>
      <c r="K12" s="31"/>
      <c r="L12" s="31"/>
      <c r="M12" s="34"/>
      <c r="N12" s="34"/>
    </row>
    <row r="13" spans="1:14" ht="18.600000000000001" customHeight="1" x14ac:dyDescent="0.2">
      <c r="A13" s="113" t="s">
        <v>46</v>
      </c>
      <c r="B13" s="113"/>
      <c r="C13" s="113"/>
      <c r="D13" s="113"/>
      <c r="E13" s="113"/>
      <c r="F13" s="113"/>
      <c r="G13" s="113"/>
      <c r="H13" s="31"/>
      <c r="I13" s="38"/>
      <c r="J13" s="38"/>
      <c r="K13" s="31"/>
      <c r="L13" s="31"/>
      <c r="M13" s="34"/>
      <c r="N13" s="34"/>
    </row>
    <row r="14" spans="1:14" ht="34.5" customHeight="1" x14ac:dyDescent="0.2">
      <c r="A14" s="106" t="s">
        <v>59</v>
      </c>
      <c r="B14" s="106"/>
      <c r="C14" s="106"/>
      <c r="D14" s="106"/>
      <c r="E14" s="106"/>
      <c r="F14" s="106"/>
      <c r="G14" s="106"/>
      <c r="H14" s="31"/>
      <c r="I14" s="38"/>
      <c r="J14" s="38"/>
      <c r="K14" s="31"/>
      <c r="L14" s="31"/>
      <c r="M14" s="34"/>
      <c r="N14" s="34"/>
    </row>
    <row r="15" spans="1:14" ht="12.95" customHeight="1" x14ac:dyDescent="0.2">
      <c r="A15" s="43"/>
      <c r="B15" s="43"/>
      <c r="C15" s="43"/>
      <c r="D15" s="43"/>
      <c r="E15" s="43"/>
      <c r="F15" s="43"/>
      <c r="G15" s="32"/>
      <c r="H15" s="31"/>
      <c r="I15" s="38"/>
      <c r="J15" s="38"/>
      <c r="K15" s="31"/>
      <c r="L15" s="31"/>
      <c r="M15" s="34"/>
      <c r="N15" s="34"/>
    </row>
    <row r="16" spans="1:14" s="44" customFormat="1" x14ac:dyDescent="0.2">
      <c r="A16" s="49" t="s">
        <v>60</v>
      </c>
      <c r="B16" s="49"/>
      <c r="C16" s="49"/>
      <c r="D16" s="49"/>
      <c r="E16" s="50"/>
      <c r="F16" s="51"/>
      <c r="G16" s="47"/>
      <c r="H16" s="52"/>
      <c r="I16" s="52"/>
      <c r="J16" s="52"/>
      <c r="K16" s="45"/>
      <c r="L16" s="45"/>
      <c r="M16" s="53"/>
      <c r="N16" s="53"/>
    </row>
    <row r="17" spans="1:16" s="44" customFormat="1" x14ac:dyDescent="0.2">
      <c r="A17" s="49"/>
      <c r="B17" s="49"/>
      <c r="C17" s="49"/>
      <c r="D17" s="49"/>
      <c r="E17" s="50"/>
      <c r="F17" s="51"/>
      <c r="G17" s="47"/>
      <c r="H17" s="52"/>
      <c r="I17" s="52"/>
      <c r="J17" s="52"/>
      <c r="K17" s="45"/>
      <c r="L17" s="45"/>
      <c r="M17" s="53"/>
      <c r="N17" s="53"/>
    </row>
    <row r="18" spans="1:16" s="44" customFormat="1" x14ac:dyDescent="0.2">
      <c r="A18" s="57" t="s">
        <v>61</v>
      </c>
      <c r="B18" s="45"/>
      <c r="C18" s="45"/>
      <c r="D18" s="45"/>
      <c r="E18" s="45"/>
      <c r="F18" s="45"/>
      <c r="G18" s="46"/>
      <c r="H18" s="45"/>
      <c r="I18" s="52"/>
      <c r="J18" s="52"/>
      <c r="K18" s="45"/>
      <c r="L18" s="45"/>
      <c r="M18" s="53"/>
      <c r="N18" s="53"/>
    </row>
    <row r="19" spans="1:16" s="44" customFormat="1" x14ac:dyDescent="0.2">
      <c r="A19" s="45" t="s">
        <v>48</v>
      </c>
      <c r="B19" s="45"/>
      <c r="C19" s="45"/>
      <c r="D19" s="45"/>
      <c r="E19" s="45"/>
      <c r="F19" s="45"/>
      <c r="G19" s="46"/>
      <c r="H19" s="45"/>
      <c r="I19" s="52"/>
      <c r="J19" s="52"/>
      <c r="K19" s="45"/>
      <c r="L19" s="45"/>
      <c r="M19" s="53"/>
      <c r="N19" s="53"/>
    </row>
    <row r="20" spans="1:16" s="44" customFormat="1" x14ac:dyDescent="0.2">
      <c r="A20" s="45" t="s">
        <v>49</v>
      </c>
      <c r="B20" s="45"/>
      <c r="C20" s="54"/>
      <c r="D20" s="54"/>
      <c r="E20" s="45"/>
      <c r="F20" s="54"/>
      <c r="G20" s="46"/>
      <c r="H20" s="45"/>
      <c r="I20" s="52"/>
      <c r="J20" s="52"/>
      <c r="K20" s="45"/>
      <c r="L20" s="45"/>
      <c r="M20" s="53"/>
      <c r="N20" s="53"/>
    </row>
    <row r="21" spans="1:16" ht="14.25" x14ac:dyDescent="0.2">
      <c r="A21" s="54" t="s">
        <v>62</v>
      </c>
      <c r="B21" s="39"/>
      <c r="C21" s="39"/>
      <c r="D21" s="39"/>
      <c r="E21" s="39"/>
      <c r="F21" s="39"/>
      <c r="G21" s="32"/>
      <c r="H21" s="31"/>
      <c r="I21" s="38"/>
      <c r="J21" s="38"/>
      <c r="K21" s="31"/>
      <c r="L21" s="31"/>
      <c r="M21" s="34"/>
      <c r="N21" s="34"/>
    </row>
    <row r="22" spans="1:16" ht="14.25" x14ac:dyDescent="0.2">
      <c r="A22" s="53" t="s">
        <v>72</v>
      </c>
      <c r="B22" s="34"/>
      <c r="C22" s="40"/>
      <c r="D22" s="40"/>
      <c r="E22" s="34"/>
      <c r="F22" s="40"/>
      <c r="G22" s="41"/>
      <c r="H22" s="34"/>
      <c r="I22" s="1"/>
      <c r="J22" s="1"/>
      <c r="K22" s="34"/>
      <c r="L22" s="34"/>
      <c r="M22" s="34"/>
      <c r="N22" s="34"/>
    </row>
    <row r="23" spans="1:16" ht="14.25" x14ac:dyDescent="0.2">
      <c r="A23" s="53"/>
      <c r="B23" s="34"/>
      <c r="C23" s="40"/>
      <c r="D23" s="40"/>
      <c r="E23" s="34"/>
      <c r="F23" s="40"/>
      <c r="G23" s="41"/>
      <c r="H23" s="34"/>
      <c r="I23" s="1"/>
      <c r="J23" s="1"/>
      <c r="K23" s="34"/>
      <c r="L23" s="34"/>
      <c r="M23" s="34"/>
      <c r="N23" s="34"/>
    </row>
    <row r="24" spans="1:16" ht="70.5" customHeight="1" x14ac:dyDescent="0.2">
      <c r="A24" s="60" t="s">
        <v>0</v>
      </c>
      <c r="B24" s="61" t="s">
        <v>73</v>
      </c>
      <c r="C24" s="61" t="s">
        <v>74</v>
      </c>
      <c r="D24" s="61" t="s">
        <v>1</v>
      </c>
      <c r="E24" s="61" t="s">
        <v>50</v>
      </c>
      <c r="F24" s="61" t="s">
        <v>51</v>
      </c>
      <c r="G24" s="61" t="s">
        <v>70</v>
      </c>
      <c r="H24" s="61" t="s">
        <v>63</v>
      </c>
      <c r="I24" s="61" t="s">
        <v>71</v>
      </c>
      <c r="J24" s="61" t="s">
        <v>64</v>
      </c>
      <c r="K24" s="74" t="s">
        <v>65</v>
      </c>
      <c r="L24" s="74" t="s">
        <v>66</v>
      </c>
      <c r="M24" s="74" t="s">
        <v>67</v>
      </c>
      <c r="N24" s="74" t="s">
        <v>68</v>
      </c>
      <c r="O24" s="74" t="s">
        <v>69</v>
      </c>
      <c r="P24" s="62" t="s">
        <v>100</v>
      </c>
    </row>
    <row r="25" spans="1:16" ht="14.1" customHeight="1" x14ac:dyDescent="0.2">
      <c r="A25" s="64"/>
      <c r="B25" s="67" t="str">
        <f>IFERROR(CODE(RIGHT(WheatBread[[#This Row],[UPC]],1)) - 48,"")</f>
        <v/>
      </c>
      <c r="C25" s="67" t="str">
        <f>IFERROR(CODE(10 - MOD(3*SUM(MID(WheatBread[UPC],2,1),MID(WheatBread[UPC],4,1),MID(WheatBread[UPC],6,1),MID(WheatBread[UPC],8,1),MID(WheatBread[UPC],10,1),MID(WheatBread[UPC],12,1))+SUM(MID(WheatBread[UPC],1,1),MID(WheatBread[UPC],3,1),MID(WheatBread[UPC],5,1),MID(WheatBread[UPC],7,1),MID(WheatBread[UPC],9,1),MID(WheatBread[UPC],11,1)),10))-48,"")</f>
        <v/>
      </c>
      <c r="D25" s="67" t="str">
        <f>IF(WheatBread[[#This Row],[Calc Check]]="","",IF(WheatBread[[#This Row],[Calc Check]]=10,IF(WheatBread[[#This Row],[UPC Check]]=0,"YES","NO"),IF(WheatBread[[#This Row],[Calc Check]]=WheatBread[[#This Row],[UPC Check]],"YES","NO")))</f>
        <v/>
      </c>
      <c r="E25" s="65"/>
      <c r="F25" s="65"/>
      <c r="G25" s="65"/>
      <c r="H25" s="63"/>
      <c r="I25" s="63"/>
      <c r="J25" s="65"/>
      <c r="K25" s="63"/>
      <c r="L25" s="63"/>
      <c r="M25" s="63"/>
      <c r="N25" s="63"/>
      <c r="O25" s="63"/>
      <c r="P25" s="66"/>
    </row>
    <row r="26" spans="1:16" ht="14.1" customHeight="1" x14ac:dyDescent="0.2">
      <c r="A26" s="64"/>
      <c r="B26" s="67" t="str">
        <f>IFERROR(CODE(RIGHT(WheatBread[[#This Row],[UPC]],1)) - 48,"")</f>
        <v/>
      </c>
      <c r="C26" s="67" t="str">
        <f>IFERROR(CODE(10 - MOD(3*SUM(MID(WheatBread[UPC],2,1),MID(WheatBread[UPC],4,1),MID(WheatBread[UPC],6,1),MID(WheatBread[UPC],8,1),MID(WheatBread[UPC],10,1),MID(WheatBread[UPC],12,1))+SUM(MID(WheatBread[UPC],1,1),MID(WheatBread[UPC],3,1),MID(WheatBread[UPC],5,1),MID(WheatBread[UPC],7,1),MID(WheatBread[UPC],9,1),MID(WheatBread[UPC],11,1)),10))-48,"")</f>
        <v/>
      </c>
      <c r="D26" s="67" t="str">
        <f>IF(WheatBread[[#This Row],[Calc Check]]="","",IF(WheatBread[[#This Row],[Calc Check]]=10,IF(WheatBread[[#This Row],[UPC Check]]=0,"YES","NO"),IF(WheatBread[[#This Row],[Calc Check]]=WheatBread[[#This Row],[UPC Check]],"YES","NO")))</f>
        <v/>
      </c>
      <c r="E26" s="65"/>
      <c r="F26" s="65"/>
      <c r="G26" s="65"/>
      <c r="H26" s="63"/>
      <c r="I26" s="63"/>
      <c r="J26" s="65"/>
      <c r="K26" s="63"/>
      <c r="L26" s="63"/>
      <c r="M26" s="63"/>
      <c r="N26" s="63"/>
      <c r="O26" s="63"/>
      <c r="P26" s="66"/>
    </row>
    <row r="27" spans="1:16" ht="14.1" customHeight="1" x14ac:dyDescent="0.2">
      <c r="A27" s="64"/>
      <c r="B27" s="67" t="str">
        <f>IFERROR(CODE(RIGHT(WheatBread[[#This Row],[UPC]],1)) - 48,"")</f>
        <v/>
      </c>
      <c r="C27" s="67" t="str">
        <f>IFERROR(CODE(10 - MOD(3*SUM(MID(WheatBread[UPC],2,1),MID(WheatBread[UPC],4,1),MID(WheatBread[UPC],6,1),MID(WheatBread[UPC],8,1),MID(WheatBread[UPC],10,1),MID(WheatBread[UPC],12,1))+SUM(MID(WheatBread[UPC],1,1),MID(WheatBread[UPC],3,1),MID(WheatBread[UPC],5,1),MID(WheatBread[UPC],7,1),MID(WheatBread[UPC],9,1),MID(WheatBread[UPC],11,1)),10))-48,"")</f>
        <v/>
      </c>
      <c r="D27" s="67" t="str">
        <f>IF(WheatBread[[#This Row],[Calc Check]]="","",IF(WheatBread[[#This Row],[Calc Check]]=10,IF(WheatBread[[#This Row],[UPC Check]]=0,"YES","NO"),IF(WheatBread[[#This Row],[Calc Check]]=WheatBread[[#This Row],[UPC Check]],"YES","NO")))</f>
        <v/>
      </c>
      <c r="E27" s="65"/>
      <c r="F27" s="65"/>
      <c r="G27" s="65"/>
      <c r="H27" s="63"/>
      <c r="I27" s="63"/>
      <c r="J27" s="65"/>
      <c r="K27" s="63"/>
      <c r="L27" s="63"/>
      <c r="M27" s="63"/>
      <c r="N27" s="63"/>
      <c r="O27" s="63"/>
      <c r="P27" s="66"/>
    </row>
    <row r="28" spans="1:16" ht="14.1" customHeight="1" x14ac:dyDescent="0.2">
      <c r="A28" s="64"/>
      <c r="B28" s="67" t="str">
        <f>IFERROR(CODE(RIGHT(WheatBread[[#This Row],[UPC]],1)) - 48,"")</f>
        <v/>
      </c>
      <c r="C28" s="67" t="str">
        <f>IFERROR(CODE(10 - MOD(3*SUM(MID(WheatBread[UPC],2,1),MID(WheatBread[UPC],4,1),MID(WheatBread[UPC],6,1),MID(WheatBread[UPC],8,1),MID(WheatBread[UPC],10,1),MID(WheatBread[UPC],12,1))+SUM(MID(WheatBread[UPC],1,1),MID(WheatBread[UPC],3,1),MID(WheatBread[UPC],5,1),MID(WheatBread[UPC],7,1),MID(WheatBread[UPC],9,1),MID(WheatBread[UPC],11,1)),10))-48,"")</f>
        <v/>
      </c>
      <c r="D28" s="67" t="str">
        <f>IF(WheatBread[[#This Row],[Calc Check]]="","",IF(WheatBread[[#This Row],[Calc Check]]=10,IF(WheatBread[[#This Row],[UPC Check]]=0,"YES","NO"),IF(WheatBread[[#This Row],[Calc Check]]=WheatBread[[#This Row],[UPC Check]],"YES","NO")))</f>
        <v/>
      </c>
      <c r="E28" s="65"/>
      <c r="F28" s="65"/>
      <c r="G28" s="65"/>
      <c r="H28" s="63"/>
      <c r="I28" s="63"/>
      <c r="J28" s="65"/>
      <c r="K28" s="63"/>
      <c r="L28" s="63"/>
      <c r="M28" s="63"/>
      <c r="N28" s="63"/>
      <c r="O28" s="63"/>
      <c r="P28" s="66"/>
    </row>
    <row r="29" spans="1:16" ht="14.1" customHeight="1" x14ac:dyDescent="0.2">
      <c r="A29" s="64"/>
      <c r="B29" s="67" t="str">
        <f>IFERROR(CODE(RIGHT(WheatBread[[#This Row],[UPC]],1)) - 48,"")</f>
        <v/>
      </c>
      <c r="C29" s="67" t="str">
        <f>IFERROR(CODE(10 - MOD(3*SUM(MID(WheatBread[UPC],2,1),MID(WheatBread[UPC],4,1),MID(WheatBread[UPC],6,1),MID(WheatBread[UPC],8,1),MID(WheatBread[UPC],10,1),MID(WheatBread[UPC],12,1))+SUM(MID(WheatBread[UPC],1,1),MID(WheatBread[UPC],3,1),MID(WheatBread[UPC],5,1),MID(WheatBread[UPC],7,1),MID(WheatBread[UPC],9,1),MID(WheatBread[UPC],11,1)),10))-48,"")</f>
        <v/>
      </c>
      <c r="D29" s="67" t="str">
        <f>IF(WheatBread[[#This Row],[Calc Check]]="","",IF(WheatBread[[#This Row],[Calc Check]]=10,IF(WheatBread[[#This Row],[UPC Check]]=0,"YES","NO"),IF(WheatBread[[#This Row],[Calc Check]]=WheatBread[[#This Row],[UPC Check]],"YES","NO")))</f>
        <v/>
      </c>
      <c r="E29" s="65"/>
      <c r="F29" s="65"/>
      <c r="G29" s="65"/>
      <c r="H29" s="63"/>
      <c r="I29" s="63"/>
      <c r="J29" s="65"/>
      <c r="K29" s="63"/>
      <c r="L29" s="63"/>
      <c r="M29" s="63"/>
      <c r="N29" s="63"/>
      <c r="O29" s="63"/>
      <c r="P29" s="66"/>
    </row>
    <row r="30" spans="1:16" ht="14.1" customHeight="1" x14ac:dyDescent="0.2">
      <c r="A30" s="64"/>
      <c r="B30" s="67" t="str">
        <f>IFERROR(CODE(RIGHT(WheatBread[[#This Row],[UPC]],1)) - 48,"")</f>
        <v/>
      </c>
      <c r="C30" s="67" t="str">
        <f>IFERROR(CODE(10 - MOD(3*SUM(MID(WheatBread[UPC],2,1),MID(WheatBread[UPC],4,1),MID(WheatBread[UPC],6,1),MID(WheatBread[UPC],8,1),MID(WheatBread[UPC],10,1),MID(WheatBread[UPC],12,1))+SUM(MID(WheatBread[UPC],1,1),MID(WheatBread[UPC],3,1),MID(WheatBread[UPC],5,1),MID(WheatBread[UPC],7,1),MID(WheatBread[UPC],9,1),MID(WheatBread[UPC],11,1)),10))-48,"")</f>
        <v/>
      </c>
      <c r="D30" s="67" t="str">
        <f>IF(WheatBread[[#This Row],[Calc Check]]="","",IF(WheatBread[[#This Row],[Calc Check]]=10,IF(WheatBread[[#This Row],[UPC Check]]=0,"YES","NO"),IF(WheatBread[[#This Row],[Calc Check]]=WheatBread[[#This Row],[UPC Check]],"YES","NO")))</f>
        <v/>
      </c>
      <c r="E30" s="65"/>
      <c r="F30" s="65"/>
      <c r="G30" s="65"/>
      <c r="H30" s="63"/>
      <c r="I30" s="63"/>
      <c r="J30" s="65"/>
      <c r="K30" s="63"/>
      <c r="L30" s="63"/>
      <c r="M30" s="63"/>
      <c r="N30" s="63"/>
      <c r="O30" s="63"/>
      <c r="P30" s="66"/>
    </row>
    <row r="31" spans="1:16" ht="14.1" customHeight="1" x14ac:dyDescent="0.2">
      <c r="A31" s="64"/>
      <c r="B31" s="67" t="str">
        <f>IFERROR(CODE(RIGHT(WheatBread[[#This Row],[UPC]],1)) - 48,"")</f>
        <v/>
      </c>
      <c r="C31" s="67" t="str">
        <f>IFERROR(CODE(10 - MOD(3*SUM(MID(WheatBread[UPC],2,1),MID(WheatBread[UPC],4,1),MID(WheatBread[UPC],6,1),MID(WheatBread[UPC],8,1),MID(WheatBread[UPC],10,1),MID(WheatBread[UPC],12,1))+SUM(MID(WheatBread[UPC],1,1),MID(WheatBread[UPC],3,1),MID(WheatBread[UPC],5,1),MID(WheatBread[UPC],7,1),MID(WheatBread[UPC],9,1),MID(WheatBread[UPC],11,1)),10))-48,"")</f>
        <v/>
      </c>
      <c r="D31" s="67" t="str">
        <f>IF(WheatBread[[#This Row],[Calc Check]]="","",IF(WheatBread[[#This Row],[Calc Check]]=10,IF(WheatBread[[#This Row],[UPC Check]]=0,"YES","NO"),IF(WheatBread[[#This Row],[Calc Check]]=WheatBread[[#This Row],[UPC Check]],"YES","NO")))</f>
        <v/>
      </c>
      <c r="E31" s="65"/>
      <c r="F31" s="65"/>
      <c r="G31" s="65"/>
      <c r="H31" s="63"/>
      <c r="I31" s="63"/>
      <c r="J31" s="65"/>
      <c r="K31" s="63"/>
      <c r="L31" s="63"/>
      <c r="M31" s="63"/>
      <c r="N31" s="63"/>
      <c r="O31" s="63"/>
      <c r="P31" s="66"/>
    </row>
    <row r="32" spans="1:16" ht="14.1" customHeight="1" x14ac:dyDescent="0.2">
      <c r="A32" s="64"/>
      <c r="B32" s="67" t="str">
        <f>IFERROR(CODE(RIGHT(WheatBread[[#This Row],[UPC]],1)) - 48,"")</f>
        <v/>
      </c>
      <c r="C32" s="67" t="str">
        <f>IFERROR(CODE(10 - MOD(3*SUM(MID(WheatBread[UPC],2,1),MID(WheatBread[UPC],4,1),MID(WheatBread[UPC],6,1),MID(WheatBread[UPC],8,1),MID(WheatBread[UPC],10,1),MID(WheatBread[UPC],12,1))+SUM(MID(WheatBread[UPC],1,1),MID(WheatBread[UPC],3,1),MID(WheatBread[UPC],5,1),MID(WheatBread[UPC],7,1),MID(WheatBread[UPC],9,1),MID(WheatBread[UPC],11,1)),10))-48,"")</f>
        <v/>
      </c>
      <c r="D32" s="67" t="str">
        <f>IF(WheatBread[[#This Row],[Calc Check]]="","",IF(WheatBread[[#This Row],[Calc Check]]=10,IF(WheatBread[[#This Row],[UPC Check]]=0,"YES","NO"),IF(WheatBread[[#This Row],[Calc Check]]=WheatBread[[#This Row],[UPC Check]],"YES","NO")))</f>
        <v/>
      </c>
      <c r="E32" s="65"/>
      <c r="F32" s="65"/>
      <c r="G32" s="65"/>
      <c r="H32" s="63"/>
      <c r="I32" s="63"/>
      <c r="J32" s="65"/>
      <c r="K32" s="63"/>
      <c r="L32" s="63"/>
      <c r="M32" s="63"/>
      <c r="N32" s="63"/>
      <c r="O32" s="63"/>
      <c r="P32" s="66"/>
    </row>
    <row r="33" spans="1:16" ht="14.1" customHeight="1" x14ac:dyDescent="0.2">
      <c r="A33" s="64"/>
      <c r="B33" s="67" t="str">
        <f>IFERROR(CODE(RIGHT(WheatBread[[#This Row],[UPC]],1)) - 48,"")</f>
        <v/>
      </c>
      <c r="C33" s="67" t="str">
        <f>IFERROR(CODE(10 - MOD(3*SUM(MID(WheatBread[UPC],2,1),MID(WheatBread[UPC],4,1),MID(WheatBread[UPC],6,1),MID(WheatBread[UPC],8,1),MID(WheatBread[UPC],10,1),MID(WheatBread[UPC],12,1))+SUM(MID(WheatBread[UPC],1,1),MID(WheatBread[UPC],3,1),MID(WheatBread[UPC],5,1),MID(WheatBread[UPC],7,1),MID(WheatBread[UPC],9,1),MID(WheatBread[UPC],11,1)),10))-48,"")</f>
        <v/>
      </c>
      <c r="D33" s="67" t="str">
        <f>IF(WheatBread[[#This Row],[Calc Check]]="","",IF(WheatBread[[#This Row],[Calc Check]]=10,IF(WheatBread[[#This Row],[UPC Check]]=0,"YES","NO"),IF(WheatBread[[#This Row],[Calc Check]]=WheatBread[[#This Row],[UPC Check]],"YES","NO")))</f>
        <v/>
      </c>
      <c r="E33" s="65"/>
      <c r="F33" s="65"/>
      <c r="G33" s="65"/>
      <c r="H33" s="63"/>
      <c r="I33" s="63"/>
      <c r="J33" s="65"/>
      <c r="K33" s="63"/>
      <c r="L33" s="63"/>
      <c r="M33" s="63"/>
      <c r="N33" s="63"/>
      <c r="O33" s="63"/>
      <c r="P33" s="66"/>
    </row>
    <row r="34" spans="1:16" ht="14.1" customHeight="1" x14ac:dyDescent="0.2">
      <c r="A34" s="64"/>
      <c r="B34" s="67" t="str">
        <f>IFERROR(CODE(RIGHT(WheatBread[[#This Row],[UPC]],1)) - 48,"")</f>
        <v/>
      </c>
      <c r="C34" s="67" t="str">
        <f>IFERROR(CODE(10 - MOD(3*SUM(MID(WheatBread[UPC],2,1),MID(WheatBread[UPC],4,1),MID(WheatBread[UPC],6,1),MID(WheatBread[UPC],8,1),MID(WheatBread[UPC],10,1),MID(WheatBread[UPC],12,1))+SUM(MID(WheatBread[UPC],1,1),MID(WheatBread[UPC],3,1),MID(WheatBread[UPC],5,1),MID(WheatBread[UPC],7,1),MID(WheatBread[UPC],9,1),MID(WheatBread[UPC],11,1)),10))-48,"")</f>
        <v/>
      </c>
      <c r="D34" s="67" t="str">
        <f>IF(WheatBread[[#This Row],[Calc Check]]="","",IF(WheatBread[[#This Row],[Calc Check]]=10,IF(WheatBread[[#This Row],[UPC Check]]=0,"YES","NO"),IF(WheatBread[[#This Row],[Calc Check]]=WheatBread[[#This Row],[UPC Check]],"YES","NO")))</f>
        <v/>
      </c>
      <c r="E34" s="65"/>
      <c r="F34" s="65"/>
      <c r="G34" s="65"/>
      <c r="H34" s="63"/>
      <c r="I34" s="63"/>
      <c r="J34" s="65"/>
      <c r="K34" s="63"/>
      <c r="L34" s="63"/>
      <c r="M34" s="63"/>
      <c r="N34" s="63"/>
      <c r="O34" s="63"/>
      <c r="P34" s="66"/>
    </row>
    <row r="35" spans="1:16" ht="14.1" customHeight="1" x14ac:dyDescent="0.2">
      <c r="A35" s="64"/>
      <c r="B35" s="67" t="str">
        <f>IFERROR(CODE(RIGHT(WheatBread[[#This Row],[UPC]],1)) - 48,"")</f>
        <v/>
      </c>
      <c r="C35" s="67" t="str">
        <f>IFERROR(CODE(10 - MOD(3*SUM(MID(WheatBread[UPC],2,1),MID(WheatBread[UPC],4,1),MID(WheatBread[UPC],6,1),MID(WheatBread[UPC],8,1),MID(WheatBread[UPC],10,1),MID(WheatBread[UPC],12,1))+SUM(MID(WheatBread[UPC],1,1),MID(WheatBread[UPC],3,1),MID(WheatBread[UPC],5,1),MID(WheatBread[UPC],7,1),MID(WheatBread[UPC],9,1),MID(WheatBread[UPC],11,1)),10))-48,"")</f>
        <v/>
      </c>
      <c r="D35" s="67" t="str">
        <f>IF(WheatBread[[#This Row],[Calc Check]]="","",IF(WheatBread[[#This Row],[Calc Check]]=10,IF(WheatBread[[#This Row],[UPC Check]]=0,"YES","NO"),IF(WheatBread[[#This Row],[Calc Check]]=WheatBread[[#This Row],[UPC Check]],"YES","NO")))</f>
        <v/>
      </c>
      <c r="E35" s="65"/>
      <c r="F35" s="65"/>
      <c r="G35" s="65"/>
      <c r="H35" s="63"/>
      <c r="I35" s="63"/>
      <c r="J35" s="65"/>
      <c r="K35" s="63"/>
      <c r="L35" s="63"/>
      <c r="M35" s="63"/>
      <c r="N35" s="63"/>
      <c r="O35" s="63"/>
      <c r="P35" s="66"/>
    </row>
    <row r="36" spans="1:16" ht="14.1" customHeight="1" x14ac:dyDescent="0.2">
      <c r="A36" s="64"/>
      <c r="B36" s="67" t="str">
        <f>IFERROR(CODE(RIGHT(WheatBread[[#This Row],[UPC]],1)) - 48,"")</f>
        <v/>
      </c>
      <c r="C36" s="67" t="str">
        <f>IFERROR(CODE(10 - MOD(3*SUM(MID(WheatBread[UPC],2,1),MID(WheatBread[UPC],4,1),MID(WheatBread[UPC],6,1),MID(WheatBread[UPC],8,1),MID(WheatBread[UPC],10,1),MID(WheatBread[UPC],12,1))+SUM(MID(WheatBread[UPC],1,1),MID(WheatBread[UPC],3,1),MID(WheatBread[UPC],5,1),MID(WheatBread[UPC],7,1),MID(WheatBread[UPC],9,1),MID(WheatBread[UPC],11,1)),10))-48,"")</f>
        <v/>
      </c>
      <c r="D36" s="67" t="str">
        <f>IF(WheatBread[[#This Row],[Calc Check]]="","",IF(WheatBread[[#This Row],[Calc Check]]=10,IF(WheatBread[[#This Row],[UPC Check]]=0,"YES","NO"),IF(WheatBread[[#This Row],[Calc Check]]=WheatBread[[#This Row],[UPC Check]],"YES","NO")))</f>
        <v/>
      </c>
      <c r="E36" s="65"/>
      <c r="F36" s="65"/>
      <c r="G36" s="65"/>
      <c r="H36" s="63"/>
      <c r="I36" s="63"/>
      <c r="J36" s="65"/>
      <c r="K36" s="63"/>
      <c r="L36" s="63"/>
      <c r="M36" s="63"/>
      <c r="N36" s="63"/>
      <c r="O36" s="63"/>
      <c r="P36" s="66"/>
    </row>
    <row r="37" spans="1:16" ht="14.1" customHeight="1" x14ac:dyDescent="0.2">
      <c r="A37" s="64"/>
      <c r="B37" s="67" t="str">
        <f>IFERROR(CODE(RIGHT(WheatBread[[#This Row],[UPC]],1)) - 48,"")</f>
        <v/>
      </c>
      <c r="C37" s="67" t="str">
        <f>IFERROR(CODE(10 - MOD(3*SUM(MID(WheatBread[UPC],2,1),MID(WheatBread[UPC],4,1),MID(WheatBread[UPC],6,1),MID(WheatBread[UPC],8,1),MID(WheatBread[UPC],10,1),MID(WheatBread[UPC],12,1))+SUM(MID(WheatBread[UPC],1,1),MID(WheatBread[UPC],3,1),MID(WheatBread[UPC],5,1),MID(WheatBread[UPC],7,1),MID(WheatBread[UPC],9,1),MID(WheatBread[UPC],11,1)),10))-48,"")</f>
        <v/>
      </c>
      <c r="D37" s="67" t="str">
        <f>IF(WheatBread[[#This Row],[Calc Check]]="","",IF(WheatBread[[#This Row],[Calc Check]]=10,IF(WheatBread[[#This Row],[UPC Check]]=0,"YES","NO"),IF(WheatBread[[#This Row],[Calc Check]]=WheatBread[[#This Row],[UPC Check]],"YES","NO")))</f>
        <v/>
      </c>
      <c r="E37" s="65"/>
      <c r="F37" s="65"/>
      <c r="G37" s="65"/>
      <c r="H37" s="63"/>
      <c r="I37" s="63"/>
      <c r="J37" s="65"/>
      <c r="K37" s="63"/>
      <c r="L37" s="63"/>
      <c r="M37" s="63"/>
      <c r="N37" s="63"/>
      <c r="O37" s="63"/>
      <c r="P37" s="66"/>
    </row>
    <row r="38" spans="1:16" ht="14.1" customHeight="1" x14ac:dyDescent="0.2">
      <c r="A38" s="64"/>
      <c r="B38" s="67" t="str">
        <f>IFERROR(CODE(RIGHT(WheatBread[[#This Row],[UPC]],1)) - 48,"")</f>
        <v/>
      </c>
      <c r="C38" s="67" t="str">
        <f>IFERROR(CODE(10 - MOD(3*SUM(MID(WheatBread[UPC],2,1),MID(WheatBread[UPC],4,1),MID(WheatBread[UPC],6,1),MID(WheatBread[UPC],8,1),MID(WheatBread[UPC],10,1),MID(WheatBread[UPC],12,1))+SUM(MID(WheatBread[UPC],1,1),MID(WheatBread[UPC],3,1),MID(WheatBread[UPC],5,1),MID(WheatBread[UPC],7,1),MID(WheatBread[UPC],9,1),MID(WheatBread[UPC],11,1)),10))-48,"")</f>
        <v/>
      </c>
      <c r="D38" s="67" t="str">
        <f>IF(WheatBread[[#This Row],[Calc Check]]="","",IF(WheatBread[[#This Row],[Calc Check]]=10,IF(WheatBread[[#This Row],[UPC Check]]=0,"YES","NO"),IF(WheatBread[[#This Row],[Calc Check]]=WheatBread[[#This Row],[UPC Check]],"YES","NO")))</f>
        <v/>
      </c>
      <c r="E38" s="65"/>
      <c r="F38" s="65"/>
      <c r="G38" s="65"/>
      <c r="H38" s="63"/>
      <c r="I38" s="63"/>
      <c r="J38" s="65"/>
      <c r="K38" s="63"/>
      <c r="L38" s="63"/>
      <c r="M38" s="63"/>
      <c r="N38" s="63"/>
      <c r="O38" s="63"/>
      <c r="P38" s="66"/>
    </row>
    <row r="39" spans="1:16" ht="14.1" customHeight="1" x14ac:dyDescent="0.2">
      <c r="A39" s="64"/>
      <c r="B39" s="67" t="str">
        <f>IFERROR(CODE(RIGHT(WheatBread[[#This Row],[UPC]],1)) - 48,"")</f>
        <v/>
      </c>
      <c r="C39" s="67" t="str">
        <f>IFERROR(CODE(10 - MOD(3*SUM(MID(WheatBread[UPC],2,1),MID(WheatBread[UPC],4,1),MID(WheatBread[UPC],6,1),MID(WheatBread[UPC],8,1),MID(WheatBread[UPC],10,1),MID(WheatBread[UPC],12,1))+SUM(MID(WheatBread[UPC],1,1),MID(WheatBread[UPC],3,1),MID(WheatBread[UPC],5,1),MID(WheatBread[UPC],7,1),MID(WheatBread[UPC],9,1),MID(WheatBread[UPC],11,1)),10))-48,"")</f>
        <v/>
      </c>
      <c r="D39" s="67" t="str">
        <f>IF(WheatBread[[#This Row],[Calc Check]]="","",IF(WheatBread[[#This Row],[Calc Check]]=10,IF(WheatBread[[#This Row],[UPC Check]]=0,"YES","NO"),IF(WheatBread[[#This Row],[Calc Check]]=WheatBread[[#This Row],[UPC Check]],"YES","NO")))</f>
        <v/>
      </c>
      <c r="E39" s="65"/>
      <c r="F39" s="65"/>
      <c r="G39" s="65"/>
      <c r="H39" s="63"/>
      <c r="I39" s="63"/>
      <c r="J39" s="65"/>
      <c r="K39" s="63"/>
      <c r="L39" s="63"/>
      <c r="M39" s="63"/>
      <c r="N39" s="63"/>
      <c r="O39" s="63"/>
      <c r="P39" s="66"/>
    </row>
    <row r="40" spans="1:16" ht="14.1" customHeight="1" x14ac:dyDescent="0.2">
      <c r="A40" s="64"/>
      <c r="B40" s="67" t="str">
        <f>IFERROR(CODE(RIGHT(WheatBread[[#This Row],[UPC]],1)) - 48,"")</f>
        <v/>
      </c>
      <c r="C40" s="67" t="str">
        <f>IFERROR(CODE(10 - MOD(3*SUM(MID(WheatBread[UPC],2,1),MID(WheatBread[UPC],4,1),MID(WheatBread[UPC],6,1),MID(WheatBread[UPC],8,1),MID(WheatBread[UPC],10,1),MID(WheatBread[UPC],12,1))+SUM(MID(WheatBread[UPC],1,1),MID(WheatBread[UPC],3,1),MID(WheatBread[UPC],5,1),MID(WheatBread[UPC],7,1),MID(WheatBread[UPC],9,1),MID(WheatBread[UPC],11,1)),10))-48,"")</f>
        <v/>
      </c>
      <c r="D40" s="67" t="str">
        <f>IF(WheatBread[[#This Row],[Calc Check]]="","",IF(WheatBread[[#This Row],[Calc Check]]=10,IF(WheatBread[[#This Row],[UPC Check]]=0,"YES","NO"),IF(WheatBread[[#This Row],[Calc Check]]=WheatBread[[#This Row],[UPC Check]],"YES","NO")))</f>
        <v/>
      </c>
      <c r="E40" s="65"/>
      <c r="F40" s="65"/>
      <c r="G40" s="65"/>
      <c r="H40" s="63"/>
      <c r="I40" s="63"/>
      <c r="J40" s="65"/>
      <c r="K40" s="63"/>
      <c r="L40" s="63"/>
      <c r="M40" s="63"/>
      <c r="N40" s="63"/>
      <c r="O40" s="63"/>
      <c r="P40" s="66"/>
    </row>
    <row r="41" spans="1:16" ht="14.1" customHeight="1" x14ac:dyDescent="0.2">
      <c r="A41" s="64"/>
      <c r="B41" s="67" t="str">
        <f>IFERROR(CODE(RIGHT(WheatBread[[#This Row],[UPC]],1)) - 48,"")</f>
        <v/>
      </c>
      <c r="C41" s="67" t="str">
        <f>IFERROR(CODE(10 - MOD(3*SUM(MID(WheatBread[UPC],2,1),MID(WheatBread[UPC],4,1),MID(WheatBread[UPC],6,1),MID(WheatBread[UPC],8,1),MID(WheatBread[UPC],10,1),MID(WheatBread[UPC],12,1))+SUM(MID(WheatBread[UPC],1,1),MID(WheatBread[UPC],3,1),MID(WheatBread[UPC],5,1),MID(WheatBread[UPC],7,1),MID(WheatBread[UPC],9,1),MID(WheatBread[UPC],11,1)),10))-48,"")</f>
        <v/>
      </c>
      <c r="D41" s="67" t="str">
        <f>IF(WheatBread[[#This Row],[Calc Check]]="","",IF(WheatBread[[#This Row],[Calc Check]]=10,IF(WheatBread[[#This Row],[UPC Check]]=0,"YES","NO"),IF(WheatBread[[#This Row],[Calc Check]]=WheatBread[[#This Row],[UPC Check]],"YES","NO")))</f>
        <v/>
      </c>
      <c r="E41" s="65"/>
      <c r="F41" s="65"/>
      <c r="G41" s="65"/>
      <c r="H41" s="63"/>
      <c r="I41" s="63"/>
      <c r="J41" s="65"/>
      <c r="K41" s="63"/>
      <c r="L41" s="63"/>
      <c r="M41" s="63"/>
      <c r="N41" s="63"/>
      <c r="O41" s="63"/>
      <c r="P41" s="66"/>
    </row>
    <row r="42" spans="1:16" ht="14.1" customHeight="1" x14ac:dyDescent="0.2">
      <c r="A42" s="64"/>
      <c r="B42" s="67" t="str">
        <f>IFERROR(CODE(RIGHT(WheatBread[[#This Row],[UPC]],1)) - 48,"")</f>
        <v/>
      </c>
      <c r="C42" s="67" t="str">
        <f>IFERROR(CODE(10 - MOD(3*SUM(MID(WheatBread[UPC],2,1),MID(WheatBread[UPC],4,1),MID(WheatBread[UPC],6,1),MID(WheatBread[UPC],8,1),MID(WheatBread[UPC],10,1),MID(WheatBread[UPC],12,1))+SUM(MID(WheatBread[UPC],1,1),MID(WheatBread[UPC],3,1),MID(WheatBread[UPC],5,1),MID(WheatBread[UPC],7,1),MID(WheatBread[UPC],9,1),MID(WheatBread[UPC],11,1)),10))-48,"")</f>
        <v/>
      </c>
      <c r="D42" s="67" t="str">
        <f>IF(WheatBread[[#This Row],[Calc Check]]="","",IF(WheatBread[[#This Row],[Calc Check]]=10,IF(WheatBread[[#This Row],[UPC Check]]=0,"YES","NO"),IF(WheatBread[[#This Row],[Calc Check]]=WheatBread[[#This Row],[UPC Check]],"YES","NO")))</f>
        <v/>
      </c>
      <c r="E42" s="65"/>
      <c r="F42" s="65"/>
      <c r="G42" s="65"/>
      <c r="H42" s="63"/>
      <c r="I42" s="63"/>
      <c r="J42" s="65"/>
      <c r="K42" s="63"/>
      <c r="L42" s="63"/>
      <c r="M42" s="63"/>
      <c r="N42" s="63"/>
      <c r="O42" s="63"/>
      <c r="P42" s="66"/>
    </row>
    <row r="43" spans="1:16" ht="14.1" customHeight="1" x14ac:dyDescent="0.2">
      <c r="A43" s="64"/>
      <c r="B43" s="67" t="str">
        <f>IFERROR(CODE(RIGHT(WheatBread[[#This Row],[UPC]],1)) - 48,"")</f>
        <v/>
      </c>
      <c r="C43" s="67" t="str">
        <f>IFERROR(CODE(10 - MOD(3*SUM(MID(WheatBread[UPC],2,1),MID(WheatBread[UPC],4,1),MID(WheatBread[UPC],6,1),MID(WheatBread[UPC],8,1),MID(WheatBread[UPC],10,1),MID(WheatBread[UPC],12,1))+SUM(MID(WheatBread[UPC],1,1),MID(WheatBread[UPC],3,1),MID(WheatBread[UPC],5,1),MID(WheatBread[UPC],7,1),MID(WheatBread[UPC],9,1),MID(WheatBread[UPC],11,1)),10))-48,"")</f>
        <v/>
      </c>
      <c r="D43" s="67" t="str">
        <f>IF(WheatBread[[#This Row],[Calc Check]]="","",IF(WheatBread[[#This Row],[Calc Check]]=10,IF(WheatBread[[#This Row],[UPC Check]]=0,"YES","NO"),IF(WheatBread[[#This Row],[Calc Check]]=WheatBread[[#This Row],[UPC Check]],"YES","NO")))</f>
        <v/>
      </c>
      <c r="E43" s="65"/>
      <c r="F43" s="65"/>
      <c r="G43" s="65"/>
      <c r="H43" s="63"/>
      <c r="I43" s="63"/>
      <c r="J43" s="65"/>
      <c r="K43" s="63"/>
      <c r="L43" s="63"/>
      <c r="M43" s="63"/>
      <c r="N43" s="63"/>
      <c r="O43" s="63"/>
      <c r="P43" s="66"/>
    </row>
  </sheetData>
  <sheetProtection algorithmName="SHA-512" hashValue="fhW3GbAW07sWZ3bD9HmCUfUPZU61j6/H2K+QVPnly/NQNQOf2APpfn6MrT/WRIBMclRUC3Qb0hFbsKfSVWTpLQ==" saltValue="i8BVtB2glVJ+MqboDZIFUw==" spinCount="100000" sheet="1" objects="1" scenarios="1" selectLockedCells="1"/>
  <mergeCells count="13">
    <mergeCell ref="A1:G1"/>
    <mergeCell ref="A11:G11"/>
    <mergeCell ref="A12:G12"/>
    <mergeCell ref="A13:G13"/>
    <mergeCell ref="A14:G14"/>
    <mergeCell ref="A2:G2"/>
    <mergeCell ref="A3:G3"/>
    <mergeCell ref="A4:G4"/>
    <mergeCell ref="A6:G6"/>
    <mergeCell ref="A7:G7"/>
    <mergeCell ref="A8:G8"/>
    <mergeCell ref="A9:G9"/>
    <mergeCell ref="A10:G10"/>
  </mergeCells>
  <dataValidations count="3">
    <dataValidation allowBlank="1" showInputMessage="1" sqref="P25:P43"/>
    <dataValidation type="list" operator="equal" allowBlank="1" showInputMessage="1" showErrorMessage="1" sqref="H25:H43">
      <formula1>"16,24"</formula1>
    </dataValidation>
    <dataValidation type="decimal" operator="greaterThan" allowBlank="1" showInputMessage="1" showErrorMessage="1" errorTitle="Invalid Serving Size" error="Please enter a serving size (in grams) greater than 0." sqref="I25:I43">
      <formula1>0</formula1>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workbookViewId="0">
      <selection activeCell="A18" sqref="A18"/>
    </sheetView>
  </sheetViews>
  <sheetFormatPr defaultColWidth="8.7109375" defaultRowHeight="12.75" x14ac:dyDescent="0.2"/>
  <cols>
    <col min="1" max="1" width="19.140625" style="19" customWidth="1"/>
    <col min="2" max="4" width="7.140625" style="19" customWidth="1"/>
    <col min="5" max="7" width="18.140625" style="19" customWidth="1"/>
    <col min="8" max="8" width="15.5703125" style="19" customWidth="1"/>
    <col min="9" max="9" width="19.140625" style="42" customWidth="1"/>
    <col min="10" max="10" width="39.28515625" style="42" customWidth="1"/>
    <col min="11" max="11" width="36.285156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102</v>
      </c>
      <c r="B1" s="104"/>
      <c r="C1" s="104"/>
      <c r="D1" s="104"/>
      <c r="E1" s="104"/>
      <c r="F1" s="104"/>
      <c r="G1" s="104"/>
    </row>
    <row r="2" spans="1:14" ht="15" x14ac:dyDescent="0.25">
      <c r="A2" s="31"/>
      <c r="B2" s="30"/>
      <c r="C2" s="35"/>
      <c r="D2" s="35"/>
      <c r="E2" s="31"/>
      <c r="F2" s="32"/>
      <c r="G2" s="32"/>
      <c r="H2" s="32"/>
      <c r="I2" s="33"/>
      <c r="J2" s="33"/>
      <c r="K2" s="31"/>
      <c r="L2" s="31"/>
      <c r="M2" s="34"/>
      <c r="N2" s="34"/>
    </row>
    <row r="3" spans="1:14" ht="37.5" customHeight="1" x14ac:dyDescent="0.2">
      <c r="A3" s="105" t="s">
        <v>75</v>
      </c>
      <c r="B3" s="105"/>
      <c r="C3" s="58"/>
      <c r="D3" s="58"/>
      <c r="E3" s="86" t="s">
        <v>79</v>
      </c>
      <c r="F3" s="58"/>
      <c r="G3" s="32"/>
      <c r="H3" s="32"/>
      <c r="I3" s="33"/>
      <c r="J3" s="33"/>
      <c r="K3" s="31"/>
      <c r="L3" s="31"/>
      <c r="M3" s="34"/>
      <c r="N3" s="34"/>
    </row>
    <row r="4" spans="1:14" ht="14.45" customHeight="1" x14ac:dyDescent="0.2">
      <c r="A4" s="102" t="s">
        <v>288</v>
      </c>
      <c r="B4" s="102"/>
      <c r="C4" s="59"/>
      <c r="D4" s="59"/>
      <c r="E4" s="59" t="s">
        <v>103</v>
      </c>
      <c r="F4" s="59"/>
      <c r="G4" s="33"/>
      <c r="H4" s="32"/>
      <c r="I4" s="33"/>
      <c r="J4" s="33"/>
      <c r="K4" s="36"/>
      <c r="L4" s="36"/>
      <c r="M4" s="37"/>
      <c r="N4" s="37"/>
    </row>
    <row r="5" spans="1:14" ht="14.45" customHeight="1" x14ac:dyDescent="0.2">
      <c r="A5" s="59"/>
      <c r="B5" s="59"/>
      <c r="C5" s="59"/>
      <c r="D5" s="59"/>
      <c r="E5" s="59" t="s">
        <v>85</v>
      </c>
      <c r="F5" s="59"/>
      <c r="G5" s="33"/>
      <c r="H5" s="32"/>
      <c r="I5" s="33"/>
      <c r="J5" s="33"/>
      <c r="K5" s="36"/>
      <c r="L5" s="36"/>
      <c r="M5" s="37"/>
      <c r="N5" s="37"/>
    </row>
    <row r="6" spans="1:14" ht="14.45" customHeight="1" x14ac:dyDescent="0.2">
      <c r="A6" s="59"/>
      <c r="B6" s="59"/>
      <c r="C6" s="59"/>
      <c r="D6" s="59"/>
      <c r="F6" s="59"/>
      <c r="G6" s="33"/>
      <c r="H6" s="32"/>
      <c r="I6" s="33"/>
      <c r="J6" s="33"/>
      <c r="K6" s="36"/>
      <c r="L6" s="36"/>
      <c r="M6" s="37"/>
      <c r="N6" s="37"/>
    </row>
    <row r="7" spans="1:14" ht="14.45" customHeight="1" x14ac:dyDescent="0.2">
      <c r="A7" s="59"/>
      <c r="B7" s="59"/>
      <c r="C7" s="59"/>
      <c r="D7" s="59"/>
      <c r="E7" s="59"/>
      <c r="F7" s="59"/>
      <c r="G7" s="32"/>
      <c r="H7" s="32"/>
      <c r="I7" s="33"/>
      <c r="J7" s="33"/>
      <c r="K7" s="31"/>
      <c r="L7" s="31"/>
      <c r="M7" s="34"/>
      <c r="N7" s="34"/>
    </row>
    <row r="8" spans="1:14" ht="14.25" x14ac:dyDescent="0.2">
      <c r="A8" s="45"/>
      <c r="B8" s="45"/>
      <c r="C8" s="48"/>
      <c r="D8" s="48"/>
      <c r="E8" s="45"/>
      <c r="F8" s="46"/>
      <c r="G8" s="32"/>
      <c r="H8" s="32"/>
      <c r="I8" s="33"/>
      <c r="J8" s="33"/>
      <c r="K8" s="31"/>
      <c r="L8" s="31"/>
      <c r="M8" s="34"/>
      <c r="N8" s="34"/>
    </row>
    <row r="9" spans="1:14" ht="14.45" customHeight="1" x14ac:dyDescent="0.2">
      <c r="A9" s="105" t="s">
        <v>44</v>
      </c>
      <c r="B9" s="105"/>
      <c r="C9" s="105"/>
      <c r="D9" s="105"/>
      <c r="E9" s="105"/>
      <c r="F9" s="105"/>
      <c r="G9" s="32"/>
      <c r="H9" s="32"/>
      <c r="I9" s="33"/>
      <c r="J9" s="33"/>
      <c r="K9" s="31"/>
      <c r="L9" s="31"/>
      <c r="M9" s="34"/>
      <c r="N9" s="34"/>
    </row>
    <row r="10" spans="1:14" ht="25.5" customHeight="1" x14ac:dyDescent="0.2">
      <c r="A10" s="115" t="s">
        <v>104</v>
      </c>
      <c r="B10" s="116"/>
      <c r="C10" s="116"/>
      <c r="D10" s="116"/>
      <c r="E10" s="116"/>
      <c r="F10" s="116"/>
      <c r="G10" s="32"/>
      <c r="H10" s="31"/>
      <c r="I10" s="38"/>
      <c r="J10" s="38"/>
      <c r="K10" s="31"/>
      <c r="L10" s="31"/>
      <c r="M10" s="34"/>
      <c r="N10" s="34"/>
    </row>
    <row r="11" spans="1:14" ht="24.95" customHeight="1" x14ac:dyDescent="0.2">
      <c r="A11" s="115" t="s">
        <v>105</v>
      </c>
      <c r="B11" s="116"/>
      <c r="C11" s="116"/>
      <c r="D11" s="116"/>
      <c r="E11" s="116"/>
      <c r="F11" s="116"/>
      <c r="G11" s="32"/>
      <c r="H11" s="31"/>
      <c r="I11" s="38"/>
      <c r="J11" s="38"/>
      <c r="K11" s="31"/>
      <c r="L11" s="31"/>
      <c r="M11" s="34"/>
      <c r="N11" s="34"/>
    </row>
    <row r="12" spans="1:14" s="44" customFormat="1" x14ac:dyDescent="0.2">
      <c r="A12" s="49"/>
      <c r="B12" s="49"/>
      <c r="C12" s="49"/>
      <c r="D12" s="49"/>
      <c r="E12" s="50"/>
      <c r="F12" s="51"/>
      <c r="G12" s="47"/>
      <c r="H12" s="52"/>
      <c r="I12" s="52"/>
      <c r="J12" s="52"/>
      <c r="K12" s="45"/>
      <c r="L12" s="45"/>
      <c r="M12" s="53"/>
      <c r="N12" s="53"/>
    </row>
    <row r="13" spans="1:14" s="44" customFormat="1" x14ac:dyDescent="0.2">
      <c r="A13" s="57" t="s">
        <v>61</v>
      </c>
      <c r="B13" s="45"/>
      <c r="C13" s="45"/>
      <c r="D13" s="45"/>
      <c r="E13" s="45"/>
      <c r="F13" s="45"/>
      <c r="G13" s="46"/>
      <c r="H13" s="45"/>
      <c r="I13" s="52"/>
      <c r="J13" s="52"/>
      <c r="K13" s="45"/>
      <c r="L13" s="45"/>
      <c r="M13" s="53"/>
      <c r="N13" s="53"/>
    </row>
    <row r="14" spans="1:14" s="44" customFormat="1" x14ac:dyDescent="0.2">
      <c r="A14" s="45" t="s">
        <v>48</v>
      </c>
      <c r="B14" s="45"/>
      <c r="C14" s="45"/>
      <c r="D14" s="45"/>
      <c r="E14" s="45"/>
      <c r="F14" s="45"/>
      <c r="G14" s="46"/>
      <c r="H14" s="45"/>
      <c r="I14" s="52"/>
      <c r="J14" s="52"/>
      <c r="K14" s="45"/>
      <c r="L14" s="45"/>
      <c r="M14" s="53"/>
      <c r="N14" s="53"/>
    </row>
    <row r="15" spans="1:14" ht="14.25" x14ac:dyDescent="0.2">
      <c r="A15" s="54" t="s">
        <v>62</v>
      </c>
      <c r="B15" s="39"/>
      <c r="C15" s="39"/>
      <c r="D15" s="39"/>
      <c r="E15" s="39"/>
      <c r="F15" s="39"/>
      <c r="G15" s="32"/>
      <c r="H15" s="31"/>
      <c r="I15" s="38"/>
      <c r="J15" s="38"/>
      <c r="K15" s="31"/>
      <c r="L15" s="31"/>
      <c r="M15" s="34"/>
      <c r="N15" s="34"/>
    </row>
    <row r="16" spans="1:14" ht="14.25" x14ac:dyDescent="0.2">
      <c r="A16" s="53"/>
      <c r="B16" s="34"/>
      <c r="C16" s="40"/>
      <c r="D16" s="40"/>
      <c r="E16" s="34"/>
      <c r="F16" s="40"/>
      <c r="G16" s="41"/>
      <c r="H16" s="34"/>
      <c r="I16" s="1"/>
      <c r="J16" s="1"/>
      <c r="K16" s="34"/>
      <c r="L16" s="34"/>
      <c r="M16" s="34"/>
      <c r="N16" s="34"/>
    </row>
    <row r="17" spans="1:10" ht="25.5" customHeight="1" x14ac:dyDescent="0.2">
      <c r="A17" s="60" t="s">
        <v>0</v>
      </c>
      <c r="B17" s="61" t="s">
        <v>73</v>
      </c>
      <c r="C17" s="61" t="s">
        <v>74</v>
      </c>
      <c r="D17" s="61" t="s">
        <v>1</v>
      </c>
      <c r="E17" s="61" t="s">
        <v>50</v>
      </c>
      <c r="F17" s="61" t="s">
        <v>51</v>
      </c>
      <c r="G17" s="61" t="s">
        <v>70</v>
      </c>
      <c r="H17" s="61" t="s">
        <v>63</v>
      </c>
      <c r="I17" s="61" t="s">
        <v>64</v>
      </c>
      <c r="J17" s="62" t="s">
        <v>101</v>
      </c>
    </row>
    <row r="18" spans="1:10" ht="14.1" customHeight="1" x14ac:dyDescent="0.2">
      <c r="A18" s="64"/>
      <c r="B18" s="67" t="str">
        <f>IFERROR(CODE(RIGHT(WheatBread68[[#This Row],[UPC]],1)) - 48,"")</f>
        <v/>
      </c>
      <c r="C18"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18" s="67" t="str">
        <f>IF(WheatBread68[[#This Row],[Calc Check]]="","",IF(WheatBread68[[#This Row],[Calc Check]]=10,IF(WheatBread68[[#This Row],[UPC Check]]=0,"YES","NO"),IF(WheatBread68[[#This Row],[Calc Check]]=WheatBread68[[#This Row],[UPC Check]],"YES","NO")))</f>
        <v/>
      </c>
      <c r="E18" s="65"/>
      <c r="F18" s="65"/>
      <c r="G18" s="65"/>
      <c r="H18" s="70">
        <v>16</v>
      </c>
      <c r="I18" s="65"/>
      <c r="J18" s="66"/>
    </row>
    <row r="19" spans="1:10" ht="14.1" customHeight="1" x14ac:dyDescent="0.2">
      <c r="A19" s="64"/>
      <c r="B19" s="67" t="str">
        <f>IFERROR(CODE(RIGHT(WheatBread68[[#This Row],[UPC]],1)) - 48,"")</f>
        <v/>
      </c>
      <c r="C19"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19" s="67" t="str">
        <f>IF(WheatBread68[[#This Row],[Calc Check]]="","",IF(WheatBread68[[#This Row],[Calc Check]]=10,IF(WheatBread68[[#This Row],[UPC Check]]=0,"YES","NO"),IF(WheatBread68[[#This Row],[Calc Check]]=WheatBread68[[#This Row],[UPC Check]],"YES","NO")))</f>
        <v/>
      </c>
      <c r="E19" s="65"/>
      <c r="F19" s="65"/>
      <c r="G19" s="65"/>
      <c r="H19" s="63">
        <v>16</v>
      </c>
      <c r="I19" s="65"/>
      <c r="J19" s="66"/>
    </row>
    <row r="20" spans="1:10" ht="14.1" customHeight="1" x14ac:dyDescent="0.2">
      <c r="A20" s="64"/>
      <c r="B20" s="67" t="str">
        <f>IFERROR(CODE(RIGHT(WheatBread68[[#This Row],[UPC]],1)) - 48,"")</f>
        <v/>
      </c>
      <c r="C20"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0" s="67" t="str">
        <f>IF(WheatBread68[[#This Row],[Calc Check]]="","",IF(WheatBread68[[#This Row],[Calc Check]]=10,IF(WheatBread68[[#This Row],[UPC Check]]=0,"YES","NO"),IF(WheatBread68[[#This Row],[Calc Check]]=WheatBread68[[#This Row],[UPC Check]],"YES","NO")))</f>
        <v/>
      </c>
      <c r="E20" s="65"/>
      <c r="F20" s="65"/>
      <c r="G20" s="65"/>
      <c r="H20" s="63">
        <v>16</v>
      </c>
      <c r="I20" s="65"/>
      <c r="J20" s="66"/>
    </row>
    <row r="21" spans="1:10" ht="14.1" customHeight="1" x14ac:dyDescent="0.2">
      <c r="A21" s="64"/>
      <c r="B21" s="67" t="str">
        <f>IFERROR(CODE(RIGHT(WheatBread68[[#This Row],[UPC]],1)) - 48,"")</f>
        <v/>
      </c>
      <c r="C21"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1" s="67" t="str">
        <f>IF(WheatBread68[[#This Row],[Calc Check]]="","",IF(WheatBread68[[#This Row],[Calc Check]]=10,IF(WheatBread68[[#This Row],[UPC Check]]=0,"YES","NO"),IF(WheatBread68[[#This Row],[Calc Check]]=WheatBread68[[#This Row],[UPC Check]],"YES","NO")))</f>
        <v/>
      </c>
      <c r="E21" s="65"/>
      <c r="F21" s="65"/>
      <c r="G21" s="65"/>
      <c r="H21" s="63">
        <v>16</v>
      </c>
      <c r="I21" s="65"/>
      <c r="J21" s="66"/>
    </row>
    <row r="22" spans="1:10" ht="14.1" customHeight="1" x14ac:dyDescent="0.2">
      <c r="A22" s="64"/>
      <c r="B22" s="67" t="str">
        <f>IFERROR(CODE(RIGHT(WheatBread68[[#This Row],[UPC]],1)) - 48,"")</f>
        <v/>
      </c>
      <c r="C22"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2" s="67" t="str">
        <f>IF(WheatBread68[[#This Row],[Calc Check]]="","",IF(WheatBread68[[#This Row],[Calc Check]]=10,IF(WheatBread68[[#This Row],[UPC Check]]=0,"YES","NO"),IF(WheatBread68[[#This Row],[Calc Check]]=WheatBread68[[#This Row],[UPC Check]],"YES","NO")))</f>
        <v/>
      </c>
      <c r="E22" s="65"/>
      <c r="F22" s="65"/>
      <c r="G22" s="65"/>
      <c r="H22" s="63">
        <v>16</v>
      </c>
      <c r="I22" s="65"/>
      <c r="J22" s="66"/>
    </row>
    <row r="23" spans="1:10" ht="14.1" customHeight="1" x14ac:dyDescent="0.2">
      <c r="A23" s="64"/>
      <c r="B23" s="67" t="str">
        <f>IFERROR(CODE(RIGHT(WheatBread68[[#This Row],[UPC]],1)) - 48,"")</f>
        <v/>
      </c>
      <c r="C23"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3" s="67" t="str">
        <f>IF(WheatBread68[[#This Row],[Calc Check]]="","",IF(WheatBread68[[#This Row],[Calc Check]]=10,IF(WheatBread68[[#This Row],[UPC Check]]=0,"YES","NO"),IF(WheatBread68[[#This Row],[Calc Check]]=WheatBread68[[#This Row],[UPC Check]],"YES","NO")))</f>
        <v/>
      </c>
      <c r="E23" s="65"/>
      <c r="F23" s="65"/>
      <c r="G23" s="65"/>
      <c r="H23" s="63">
        <v>16</v>
      </c>
      <c r="I23" s="65"/>
      <c r="J23" s="66"/>
    </row>
    <row r="24" spans="1:10" ht="14.1" customHeight="1" x14ac:dyDescent="0.2">
      <c r="A24" s="64"/>
      <c r="B24" s="67" t="str">
        <f>IFERROR(CODE(RIGHT(WheatBread68[[#This Row],[UPC]],1)) - 48,"")</f>
        <v/>
      </c>
      <c r="C24"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4" s="67" t="str">
        <f>IF(WheatBread68[[#This Row],[Calc Check]]="","",IF(WheatBread68[[#This Row],[Calc Check]]=10,IF(WheatBread68[[#This Row],[UPC Check]]=0,"YES","NO"),IF(WheatBread68[[#This Row],[Calc Check]]=WheatBread68[[#This Row],[UPC Check]],"YES","NO")))</f>
        <v/>
      </c>
      <c r="E24" s="65"/>
      <c r="F24" s="65"/>
      <c r="G24" s="65"/>
      <c r="H24" s="63">
        <v>16</v>
      </c>
      <c r="I24" s="65"/>
      <c r="J24" s="66"/>
    </row>
    <row r="25" spans="1:10" ht="14.1" customHeight="1" x14ac:dyDescent="0.2">
      <c r="A25" s="64"/>
      <c r="B25" s="67" t="str">
        <f>IFERROR(CODE(RIGHT(WheatBread68[[#This Row],[UPC]],1)) - 48,"")</f>
        <v/>
      </c>
      <c r="C25"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5" s="67" t="str">
        <f>IF(WheatBread68[[#This Row],[Calc Check]]="","",IF(WheatBread68[[#This Row],[Calc Check]]=10,IF(WheatBread68[[#This Row],[UPC Check]]=0,"YES","NO"),IF(WheatBread68[[#This Row],[Calc Check]]=WheatBread68[[#This Row],[UPC Check]],"YES","NO")))</f>
        <v/>
      </c>
      <c r="E25" s="65"/>
      <c r="F25" s="65"/>
      <c r="G25" s="65"/>
      <c r="H25" s="63">
        <v>16</v>
      </c>
      <c r="I25" s="65"/>
      <c r="J25" s="66"/>
    </row>
    <row r="26" spans="1:10" ht="14.1" customHeight="1" x14ac:dyDescent="0.2">
      <c r="A26" s="64"/>
      <c r="B26" s="67" t="str">
        <f>IFERROR(CODE(RIGHT(WheatBread68[[#This Row],[UPC]],1)) - 48,"")</f>
        <v/>
      </c>
      <c r="C26"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6" s="67" t="str">
        <f>IF(WheatBread68[[#This Row],[Calc Check]]="","",IF(WheatBread68[[#This Row],[Calc Check]]=10,IF(WheatBread68[[#This Row],[UPC Check]]=0,"YES","NO"),IF(WheatBread68[[#This Row],[Calc Check]]=WheatBread68[[#This Row],[UPC Check]],"YES","NO")))</f>
        <v/>
      </c>
      <c r="E26" s="65"/>
      <c r="F26" s="65"/>
      <c r="G26" s="65"/>
      <c r="H26" s="63">
        <v>16</v>
      </c>
      <c r="I26" s="65"/>
      <c r="J26" s="66"/>
    </row>
    <row r="27" spans="1:10" ht="14.1" customHeight="1" x14ac:dyDescent="0.2">
      <c r="A27" s="64"/>
      <c r="B27" s="67" t="str">
        <f>IFERROR(CODE(RIGHT(WheatBread68[[#This Row],[UPC]],1)) - 48,"")</f>
        <v/>
      </c>
      <c r="C27"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7" s="67" t="str">
        <f>IF(WheatBread68[[#This Row],[Calc Check]]="","",IF(WheatBread68[[#This Row],[Calc Check]]=10,IF(WheatBread68[[#This Row],[UPC Check]]=0,"YES","NO"),IF(WheatBread68[[#This Row],[Calc Check]]=WheatBread68[[#This Row],[UPC Check]],"YES","NO")))</f>
        <v/>
      </c>
      <c r="E27" s="65"/>
      <c r="F27" s="65"/>
      <c r="G27" s="65"/>
      <c r="H27" s="63">
        <v>16</v>
      </c>
      <c r="I27" s="65"/>
      <c r="J27" s="66"/>
    </row>
    <row r="28" spans="1:10" ht="14.1" customHeight="1" x14ac:dyDescent="0.2">
      <c r="A28" s="64"/>
      <c r="B28" s="67" t="str">
        <f>IFERROR(CODE(RIGHT(WheatBread68[[#This Row],[UPC]],1)) - 48,"")</f>
        <v/>
      </c>
      <c r="C28"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8" s="67" t="str">
        <f>IF(WheatBread68[[#This Row],[Calc Check]]="","",IF(WheatBread68[[#This Row],[Calc Check]]=10,IF(WheatBread68[[#This Row],[UPC Check]]=0,"YES","NO"),IF(WheatBread68[[#This Row],[Calc Check]]=WheatBread68[[#This Row],[UPC Check]],"YES","NO")))</f>
        <v/>
      </c>
      <c r="E28" s="65"/>
      <c r="F28" s="65"/>
      <c r="G28" s="65"/>
      <c r="H28" s="63">
        <v>16</v>
      </c>
      <c r="I28" s="65"/>
      <c r="J28" s="66"/>
    </row>
    <row r="29" spans="1:10" ht="14.1" customHeight="1" x14ac:dyDescent="0.2">
      <c r="A29" s="64"/>
      <c r="B29" s="67" t="str">
        <f>IFERROR(CODE(RIGHT(WheatBread68[[#This Row],[UPC]],1)) - 48,"")</f>
        <v/>
      </c>
      <c r="C29"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29" s="67" t="str">
        <f>IF(WheatBread68[[#This Row],[Calc Check]]="","",IF(WheatBread68[[#This Row],[Calc Check]]=10,IF(WheatBread68[[#This Row],[UPC Check]]=0,"YES","NO"),IF(WheatBread68[[#This Row],[Calc Check]]=WheatBread68[[#This Row],[UPC Check]],"YES","NO")))</f>
        <v/>
      </c>
      <c r="E29" s="65"/>
      <c r="F29" s="65"/>
      <c r="G29" s="65"/>
      <c r="H29" s="63">
        <v>16</v>
      </c>
      <c r="I29" s="65"/>
      <c r="J29" s="66"/>
    </row>
    <row r="30" spans="1:10" ht="14.1" customHeight="1" x14ac:dyDescent="0.2">
      <c r="A30" s="64"/>
      <c r="B30" s="67" t="str">
        <f>IFERROR(CODE(RIGHT(WheatBread68[[#This Row],[UPC]],1)) - 48,"")</f>
        <v/>
      </c>
      <c r="C30"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0" s="67" t="str">
        <f>IF(WheatBread68[[#This Row],[Calc Check]]="","",IF(WheatBread68[[#This Row],[Calc Check]]=10,IF(WheatBread68[[#This Row],[UPC Check]]=0,"YES","NO"),IF(WheatBread68[[#This Row],[Calc Check]]=WheatBread68[[#This Row],[UPC Check]],"YES","NO")))</f>
        <v/>
      </c>
      <c r="E30" s="65"/>
      <c r="F30" s="65"/>
      <c r="G30" s="65"/>
      <c r="H30" s="63">
        <v>16</v>
      </c>
      <c r="I30" s="65"/>
      <c r="J30" s="66"/>
    </row>
    <row r="31" spans="1:10" ht="14.1" customHeight="1" x14ac:dyDescent="0.2">
      <c r="A31" s="64"/>
      <c r="B31" s="67" t="str">
        <f>IFERROR(CODE(RIGHT(WheatBread68[[#This Row],[UPC]],1)) - 48,"")</f>
        <v/>
      </c>
      <c r="C31"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1" s="67" t="str">
        <f>IF(WheatBread68[[#This Row],[Calc Check]]="","",IF(WheatBread68[[#This Row],[Calc Check]]=10,IF(WheatBread68[[#This Row],[UPC Check]]=0,"YES","NO"),IF(WheatBread68[[#This Row],[Calc Check]]=WheatBread68[[#This Row],[UPC Check]],"YES","NO")))</f>
        <v/>
      </c>
      <c r="E31" s="65"/>
      <c r="F31" s="65"/>
      <c r="G31" s="65"/>
      <c r="H31" s="63">
        <v>16</v>
      </c>
      <c r="I31" s="65"/>
      <c r="J31" s="66"/>
    </row>
    <row r="32" spans="1:10" ht="14.1" customHeight="1" x14ac:dyDescent="0.2">
      <c r="A32" s="64"/>
      <c r="B32" s="67" t="str">
        <f>IFERROR(CODE(RIGHT(WheatBread68[[#This Row],[UPC]],1)) - 48,"")</f>
        <v/>
      </c>
      <c r="C32"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2" s="67" t="str">
        <f>IF(WheatBread68[[#This Row],[Calc Check]]="","",IF(WheatBread68[[#This Row],[Calc Check]]=10,IF(WheatBread68[[#This Row],[UPC Check]]=0,"YES","NO"),IF(WheatBread68[[#This Row],[Calc Check]]=WheatBread68[[#This Row],[UPC Check]],"YES","NO")))</f>
        <v/>
      </c>
      <c r="E32" s="65"/>
      <c r="F32" s="65"/>
      <c r="G32" s="65"/>
      <c r="H32" s="63">
        <v>16</v>
      </c>
      <c r="I32" s="65"/>
      <c r="J32" s="66"/>
    </row>
    <row r="33" spans="1:10" ht="14.1" customHeight="1" x14ac:dyDescent="0.2">
      <c r="A33" s="64"/>
      <c r="B33" s="67" t="str">
        <f>IFERROR(CODE(RIGHT(WheatBread68[[#This Row],[UPC]],1)) - 48,"")</f>
        <v/>
      </c>
      <c r="C33"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3" s="67" t="str">
        <f>IF(WheatBread68[[#This Row],[Calc Check]]="","",IF(WheatBread68[[#This Row],[Calc Check]]=10,IF(WheatBread68[[#This Row],[UPC Check]]=0,"YES","NO"),IF(WheatBread68[[#This Row],[Calc Check]]=WheatBread68[[#This Row],[UPC Check]],"YES","NO")))</f>
        <v/>
      </c>
      <c r="E33" s="65"/>
      <c r="F33" s="65"/>
      <c r="G33" s="65"/>
      <c r="H33" s="63">
        <v>16</v>
      </c>
      <c r="I33" s="65"/>
      <c r="J33" s="66"/>
    </row>
    <row r="34" spans="1:10" ht="14.1" customHeight="1" x14ac:dyDescent="0.2">
      <c r="A34" s="64"/>
      <c r="B34" s="67" t="str">
        <f>IFERROR(CODE(RIGHT(WheatBread68[[#This Row],[UPC]],1)) - 48,"")</f>
        <v/>
      </c>
      <c r="C34"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4" s="67" t="str">
        <f>IF(WheatBread68[[#This Row],[Calc Check]]="","",IF(WheatBread68[[#This Row],[Calc Check]]=10,IF(WheatBread68[[#This Row],[UPC Check]]=0,"YES","NO"),IF(WheatBread68[[#This Row],[Calc Check]]=WheatBread68[[#This Row],[UPC Check]],"YES","NO")))</f>
        <v/>
      </c>
      <c r="E34" s="65"/>
      <c r="F34" s="65"/>
      <c r="G34" s="65"/>
      <c r="H34" s="63">
        <v>16</v>
      </c>
      <c r="I34" s="65"/>
      <c r="J34" s="66"/>
    </row>
    <row r="35" spans="1:10" ht="14.1" customHeight="1" x14ac:dyDescent="0.2">
      <c r="A35" s="64"/>
      <c r="B35" s="67" t="str">
        <f>IFERROR(CODE(RIGHT(WheatBread68[[#This Row],[UPC]],1)) - 48,"")</f>
        <v/>
      </c>
      <c r="C35"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5" s="67" t="str">
        <f>IF(WheatBread68[[#This Row],[Calc Check]]="","",IF(WheatBread68[[#This Row],[Calc Check]]=10,IF(WheatBread68[[#This Row],[UPC Check]]=0,"YES","NO"),IF(WheatBread68[[#This Row],[Calc Check]]=WheatBread68[[#This Row],[UPC Check]],"YES","NO")))</f>
        <v/>
      </c>
      <c r="E35" s="65"/>
      <c r="F35" s="65"/>
      <c r="G35" s="65"/>
      <c r="H35" s="63">
        <v>16</v>
      </c>
      <c r="I35" s="65"/>
      <c r="J35" s="66"/>
    </row>
    <row r="36" spans="1:10" ht="14.1" customHeight="1" x14ac:dyDescent="0.2">
      <c r="A36" s="64"/>
      <c r="B36" s="67" t="str">
        <f>IFERROR(CODE(RIGHT(WheatBread68[[#This Row],[UPC]],1)) - 48,"")</f>
        <v/>
      </c>
      <c r="C36" s="67" t="str">
        <f>IFERROR(CODE(10 - MOD(3*SUM(MID(WheatBread68[UPC],2,1),MID(WheatBread68[UPC],4,1),MID(WheatBread68[UPC],6,1),MID(WheatBread68[UPC],8,1),MID(WheatBread68[UPC],10,1),MID(WheatBread68[UPC],12,1))+SUM(MID(WheatBread68[UPC],1,1),MID(WheatBread68[UPC],3,1),MID(WheatBread68[UPC],5,1),MID(WheatBread68[UPC],7,1),MID(WheatBread68[UPC],9,1),MID(WheatBread68[UPC],11,1)),10))-48,"")</f>
        <v/>
      </c>
      <c r="D36" s="67" t="str">
        <f>IF(WheatBread68[[#This Row],[Calc Check]]="","",IF(WheatBread68[[#This Row],[Calc Check]]=10,IF(WheatBread68[[#This Row],[UPC Check]]=0,"YES","NO"),IF(WheatBread68[[#This Row],[Calc Check]]=WheatBread68[[#This Row],[UPC Check]],"YES","NO")))</f>
        <v/>
      </c>
      <c r="E36" s="65"/>
      <c r="F36" s="65"/>
      <c r="G36" s="65"/>
      <c r="H36" s="63">
        <v>16</v>
      </c>
      <c r="I36" s="65"/>
      <c r="J36" s="66"/>
    </row>
  </sheetData>
  <sheetProtection algorithmName="SHA-512" hashValue="kNiZtRnhpe39wKtvnZW0cBEMRzBjCoKTjxLBDvH0ZAtJW8wojQ+yg4FXSwzjOB+5LdeMUj4AKSbST3ToYjrqVQ==" saltValue="OPNrg6wQ1GQOJpC2dVD6sQ==" spinCount="100000" sheet="1" objects="1" scenarios="1" selectLockedCells="1"/>
  <mergeCells count="6">
    <mergeCell ref="A1:G1"/>
    <mergeCell ref="A11:F11"/>
    <mergeCell ref="A3:B3"/>
    <mergeCell ref="A4:B4"/>
    <mergeCell ref="A9:F9"/>
    <mergeCell ref="A10:F10"/>
  </mergeCells>
  <dataValidations count="1">
    <dataValidation allowBlank="1" showInputMessage="1" sqref="J18:J36"/>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zoomScaleNormal="100" workbookViewId="0">
      <selection activeCell="A17" sqref="A17"/>
    </sheetView>
  </sheetViews>
  <sheetFormatPr defaultColWidth="8.7109375" defaultRowHeight="12.75" x14ac:dyDescent="0.2"/>
  <cols>
    <col min="1" max="1" width="21.42578125" style="19" customWidth="1"/>
    <col min="2" max="4" width="7.140625" style="19" customWidth="1"/>
    <col min="5" max="7" width="18.140625" style="19" customWidth="1"/>
    <col min="8" max="8" width="11.42578125" style="19" customWidth="1"/>
    <col min="9" max="9" width="13.7109375" style="42" customWidth="1"/>
    <col min="10" max="10" width="39.285156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87</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t="s">
        <v>79</v>
      </c>
      <c r="E3" s="105"/>
      <c r="F3" s="105"/>
      <c r="G3" s="32"/>
      <c r="H3" s="32"/>
      <c r="I3" s="33"/>
      <c r="J3" s="33"/>
      <c r="K3" s="31"/>
      <c r="L3" s="31"/>
      <c r="M3" s="34"/>
      <c r="N3" s="34"/>
    </row>
    <row r="4" spans="1:14" ht="14.45" customHeight="1" x14ac:dyDescent="0.2">
      <c r="A4" s="102" t="s">
        <v>76</v>
      </c>
      <c r="B4" s="102"/>
      <c r="C4" s="102"/>
      <c r="D4" s="102" t="s">
        <v>80</v>
      </c>
      <c r="E4" s="102"/>
      <c r="F4" s="102"/>
      <c r="G4" s="33"/>
      <c r="H4" s="32"/>
      <c r="I4" s="33"/>
      <c r="J4" s="33"/>
      <c r="K4" s="36"/>
      <c r="L4" s="36"/>
      <c r="M4" s="37"/>
      <c r="N4" s="37"/>
    </row>
    <row r="5" spans="1:14" ht="14.45" customHeight="1" x14ac:dyDescent="0.2">
      <c r="A5" s="102" t="s">
        <v>77</v>
      </c>
      <c r="B5" s="102"/>
      <c r="C5" s="102"/>
      <c r="D5" s="102" t="s">
        <v>81</v>
      </c>
      <c r="E5" s="102"/>
      <c r="F5" s="102"/>
      <c r="G5" s="32"/>
      <c r="H5" s="32"/>
      <c r="I5" s="33"/>
      <c r="J5" s="33"/>
      <c r="K5" s="31"/>
      <c r="L5" s="31"/>
      <c r="M5" s="34"/>
      <c r="N5" s="34"/>
    </row>
    <row r="6" spans="1:14" ht="14.45" customHeight="1" x14ac:dyDescent="0.2">
      <c r="A6" s="102" t="s">
        <v>78</v>
      </c>
      <c r="B6" s="102"/>
      <c r="C6" s="102"/>
      <c r="D6" s="102" t="s">
        <v>82</v>
      </c>
      <c r="E6" s="102"/>
      <c r="F6" s="102"/>
      <c r="G6" s="32"/>
      <c r="H6" s="32"/>
      <c r="I6" s="33"/>
      <c r="J6" s="33"/>
      <c r="K6" s="31"/>
      <c r="L6" s="31"/>
      <c r="M6" s="34"/>
      <c r="N6" s="34"/>
    </row>
    <row r="7" spans="1:14" ht="14.45" customHeight="1" x14ac:dyDescent="0.2">
      <c r="A7" s="59"/>
      <c r="B7" s="59"/>
      <c r="C7" s="59"/>
      <c r="D7" s="102" t="s">
        <v>83</v>
      </c>
      <c r="E7" s="102"/>
      <c r="F7" s="102"/>
      <c r="G7" s="32"/>
      <c r="H7" s="32"/>
      <c r="I7" s="33"/>
      <c r="J7" s="33"/>
      <c r="K7" s="31"/>
      <c r="L7" s="31"/>
      <c r="M7" s="34"/>
      <c r="N7" s="34"/>
    </row>
    <row r="8" spans="1:14" ht="14.45" customHeight="1" x14ac:dyDescent="0.2">
      <c r="A8" s="59"/>
      <c r="B8" s="59"/>
      <c r="C8" s="59"/>
      <c r="D8" s="102" t="s">
        <v>84</v>
      </c>
      <c r="E8" s="102"/>
      <c r="F8" s="102"/>
      <c r="G8" s="32"/>
      <c r="H8" s="32"/>
      <c r="I8" s="33"/>
      <c r="J8" s="33"/>
      <c r="K8" s="31"/>
      <c r="L8" s="31"/>
      <c r="M8" s="34"/>
      <c r="N8" s="34"/>
    </row>
    <row r="9" spans="1:14" ht="14.45" customHeight="1" x14ac:dyDescent="0.2">
      <c r="A9" s="59"/>
      <c r="B9" s="59"/>
      <c r="C9" s="59"/>
      <c r="D9" s="102" t="s">
        <v>85</v>
      </c>
      <c r="E9" s="102"/>
      <c r="F9" s="102"/>
      <c r="G9" s="32"/>
      <c r="H9" s="32"/>
      <c r="I9" s="33"/>
      <c r="J9" s="33"/>
      <c r="K9" s="31"/>
      <c r="L9" s="31"/>
      <c r="M9" s="34"/>
      <c r="N9" s="34"/>
    </row>
    <row r="10" spans="1:14" ht="14.25" x14ac:dyDescent="0.2">
      <c r="A10" s="45"/>
      <c r="B10" s="45"/>
      <c r="C10" s="48"/>
      <c r="D10" s="48"/>
      <c r="E10" s="45"/>
      <c r="F10" s="46"/>
      <c r="G10" s="32"/>
      <c r="H10" s="32"/>
      <c r="I10" s="33"/>
      <c r="J10" s="33"/>
      <c r="K10" s="31"/>
      <c r="L10" s="31"/>
      <c r="M10" s="34"/>
      <c r="N10" s="34"/>
    </row>
    <row r="11" spans="1:14" s="44" customFormat="1" x14ac:dyDescent="0.2">
      <c r="A11" s="49"/>
      <c r="B11" s="49"/>
      <c r="C11" s="49"/>
      <c r="D11" s="49"/>
      <c r="E11" s="50"/>
      <c r="F11" s="51"/>
      <c r="G11" s="47"/>
      <c r="H11" s="52"/>
      <c r="I11" s="52"/>
      <c r="J11" s="52"/>
      <c r="K11" s="45"/>
      <c r="L11" s="45"/>
      <c r="M11" s="53"/>
      <c r="N11" s="53"/>
    </row>
    <row r="12" spans="1:14" s="44" customFormat="1" x14ac:dyDescent="0.2">
      <c r="A12" s="57" t="s">
        <v>61</v>
      </c>
      <c r="B12" s="45"/>
      <c r="C12" s="45"/>
      <c r="D12" s="45"/>
      <c r="E12" s="45"/>
      <c r="F12" s="45"/>
      <c r="G12" s="46"/>
      <c r="H12" s="45"/>
      <c r="I12" s="52"/>
      <c r="J12" s="52"/>
      <c r="K12" s="45"/>
      <c r="L12" s="45"/>
      <c r="M12" s="53"/>
      <c r="N12" s="53"/>
    </row>
    <row r="13" spans="1:14" s="44" customFormat="1" x14ac:dyDescent="0.2">
      <c r="A13" s="45" t="s">
        <v>48</v>
      </c>
      <c r="B13" s="45"/>
      <c r="C13" s="45"/>
      <c r="D13" s="45"/>
      <c r="E13" s="45"/>
      <c r="F13" s="45"/>
      <c r="G13" s="46"/>
      <c r="H13" s="45"/>
      <c r="I13" s="52"/>
      <c r="J13" s="52"/>
      <c r="K13" s="45"/>
      <c r="L13" s="45"/>
      <c r="M13" s="53"/>
      <c r="N13" s="53"/>
    </row>
    <row r="14" spans="1:14" ht="14.25" x14ac:dyDescent="0.2">
      <c r="A14" s="54" t="s">
        <v>62</v>
      </c>
      <c r="B14" s="39"/>
      <c r="C14" s="39"/>
      <c r="D14" s="39"/>
      <c r="E14" s="39"/>
      <c r="F14" s="39"/>
      <c r="G14" s="32"/>
      <c r="H14" s="31"/>
      <c r="I14" s="38"/>
      <c r="J14" s="38"/>
      <c r="K14" s="31"/>
      <c r="L14" s="31"/>
      <c r="M14" s="34"/>
      <c r="N14" s="34"/>
    </row>
    <row r="15" spans="1:14" ht="14.25" x14ac:dyDescent="0.2">
      <c r="A15" s="53"/>
      <c r="B15" s="34"/>
      <c r="C15" s="40"/>
      <c r="D15" s="40"/>
      <c r="E15" s="34"/>
      <c r="F15" s="40"/>
      <c r="G15" s="41"/>
      <c r="H15" s="34"/>
      <c r="I15" s="1"/>
      <c r="J15" s="1"/>
      <c r="K15" s="34"/>
      <c r="L15" s="34"/>
      <c r="M15" s="34"/>
      <c r="N15" s="34"/>
    </row>
    <row r="16" spans="1:14" ht="25.5" customHeight="1" x14ac:dyDescent="0.2">
      <c r="A16" s="60" t="s">
        <v>0</v>
      </c>
      <c r="B16" s="61" t="s">
        <v>73</v>
      </c>
      <c r="C16" s="61" t="s">
        <v>74</v>
      </c>
      <c r="D16" s="61" t="s">
        <v>1</v>
      </c>
      <c r="E16" s="61" t="s">
        <v>50</v>
      </c>
      <c r="F16" s="61" t="s">
        <v>51</v>
      </c>
      <c r="G16" s="61" t="s">
        <v>70</v>
      </c>
      <c r="H16" s="61" t="s">
        <v>63</v>
      </c>
      <c r="I16" s="61" t="s">
        <v>86</v>
      </c>
      <c r="J16" s="62" t="s">
        <v>289</v>
      </c>
    </row>
    <row r="17" spans="1:10" ht="14.1" customHeight="1" x14ac:dyDescent="0.2">
      <c r="A17" s="64"/>
      <c r="B17" s="67" t="str">
        <f>IFERROR(CODE(RIGHT(WheatBread3[[#This Row],[UPC]],1)) - 48,"")</f>
        <v/>
      </c>
      <c r="C17"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17" s="67" t="str">
        <f>IF(WheatBread3[[#This Row],[Calc Check]]="","",IF(WheatBread3[[#This Row],[Calc Check]]=10,IF(WheatBread3[[#This Row],[UPC Check]]=0,"YES","NO"),IF(WheatBread3[[#This Row],[Calc Check]]=WheatBread3[[#This Row],[UPC Check]],"YES","NO")))</f>
        <v/>
      </c>
      <c r="E17" s="65"/>
      <c r="F17" s="65"/>
      <c r="G17" s="65"/>
      <c r="H17" s="70">
        <v>16</v>
      </c>
      <c r="I17" s="63"/>
      <c r="J17" s="66"/>
    </row>
    <row r="18" spans="1:10" ht="14.1" customHeight="1" x14ac:dyDescent="0.2">
      <c r="A18" s="64"/>
      <c r="B18" s="67" t="str">
        <f>IFERROR(CODE(RIGHT(WheatBread3[[#This Row],[UPC]],1)) - 48,"")</f>
        <v/>
      </c>
      <c r="C18"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18" s="67" t="str">
        <f>IF(WheatBread3[[#This Row],[Calc Check]]="","",IF(WheatBread3[[#This Row],[Calc Check]]=10,IF(WheatBread3[[#This Row],[UPC Check]]=0,"YES","NO"),IF(WheatBread3[[#This Row],[Calc Check]]=WheatBread3[[#This Row],[UPC Check]],"YES","NO")))</f>
        <v/>
      </c>
      <c r="E18" s="65"/>
      <c r="F18" s="65"/>
      <c r="G18" s="65"/>
      <c r="H18" s="70">
        <v>16</v>
      </c>
      <c r="I18" s="63"/>
      <c r="J18" s="66"/>
    </row>
    <row r="19" spans="1:10" ht="14.1" customHeight="1" x14ac:dyDescent="0.2">
      <c r="A19" s="64"/>
      <c r="B19" s="67" t="str">
        <f>IFERROR(CODE(RIGHT(WheatBread3[[#This Row],[UPC]],1)) - 48,"")</f>
        <v/>
      </c>
      <c r="C19"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19" s="67" t="str">
        <f>IF(WheatBread3[[#This Row],[Calc Check]]="","",IF(WheatBread3[[#This Row],[Calc Check]]=10,IF(WheatBread3[[#This Row],[UPC Check]]=0,"YES","NO"),IF(WheatBread3[[#This Row],[Calc Check]]=WheatBread3[[#This Row],[UPC Check]],"YES","NO")))</f>
        <v/>
      </c>
      <c r="E19" s="65"/>
      <c r="F19" s="65"/>
      <c r="G19" s="65"/>
      <c r="H19" s="70">
        <v>16</v>
      </c>
      <c r="I19" s="63"/>
      <c r="J19" s="66"/>
    </row>
    <row r="20" spans="1:10" ht="14.1" customHeight="1" x14ac:dyDescent="0.2">
      <c r="A20" s="64"/>
      <c r="B20" s="67" t="str">
        <f>IFERROR(CODE(RIGHT(WheatBread3[[#This Row],[UPC]],1)) - 48,"")</f>
        <v/>
      </c>
      <c r="C20"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0" s="67" t="str">
        <f>IF(WheatBread3[[#This Row],[Calc Check]]="","",IF(WheatBread3[[#This Row],[Calc Check]]=10,IF(WheatBread3[[#This Row],[UPC Check]]=0,"YES","NO"),IF(WheatBread3[[#This Row],[Calc Check]]=WheatBread3[[#This Row],[UPC Check]],"YES","NO")))</f>
        <v/>
      </c>
      <c r="E20" s="65"/>
      <c r="F20" s="65"/>
      <c r="G20" s="65"/>
      <c r="H20" s="70">
        <v>16</v>
      </c>
      <c r="I20" s="63"/>
      <c r="J20" s="66"/>
    </row>
    <row r="21" spans="1:10" ht="14.1" customHeight="1" x14ac:dyDescent="0.2">
      <c r="A21" s="64"/>
      <c r="B21" s="67" t="str">
        <f>IFERROR(CODE(RIGHT(WheatBread3[[#This Row],[UPC]],1)) - 48,"")</f>
        <v/>
      </c>
      <c r="C21"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1" s="67" t="str">
        <f>IF(WheatBread3[[#This Row],[Calc Check]]="","",IF(WheatBread3[[#This Row],[Calc Check]]=10,IF(WheatBread3[[#This Row],[UPC Check]]=0,"YES","NO"),IF(WheatBread3[[#This Row],[Calc Check]]=WheatBread3[[#This Row],[UPC Check]],"YES","NO")))</f>
        <v/>
      </c>
      <c r="E21" s="65"/>
      <c r="F21" s="65"/>
      <c r="G21" s="65"/>
      <c r="H21" s="70">
        <v>16</v>
      </c>
      <c r="I21" s="63"/>
      <c r="J21" s="66"/>
    </row>
    <row r="22" spans="1:10" ht="14.1" customHeight="1" x14ac:dyDescent="0.2">
      <c r="A22" s="64"/>
      <c r="B22" s="67" t="str">
        <f>IFERROR(CODE(RIGHT(WheatBread3[[#This Row],[UPC]],1)) - 48,"")</f>
        <v/>
      </c>
      <c r="C22"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2" s="67" t="str">
        <f>IF(WheatBread3[[#This Row],[Calc Check]]="","",IF(WheatBread3[[#This Row],[Calc Check]]=10,IF(WheatBread3[[#This Row],[UPC Check]]=0,"YES","NO"),IF(WheatBread3[[#This Row],[Calc Check]]=WheatBread3[[#This Row],[UPC Check]],"YES","NO")))</f>
        <v/>
      </c>
      <c r="E22" s="65"/>
      <c r="F22" s="65"/>
      <c r="G22" s="65"/>
      <c r="H22" s="70">
        <v>16</v>
      </c>
      <c r="I22" s="63"/>
      <c r="J22" s="66"/>
    </row>
    <row r="23" spans="1:10" ht="14.1" customHeight="1" x14ac:dyDescent="0.2">
      <c r="A23" s="64"/>
      <c r="B23" s="67" t="str">
        <f>IFERROR(CODE(RIGHT(WheatBread3[[#This Row],[UPC]],1)) - 48,"")</f>
        <v/>
      </c>
      <c r="C23"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3" s="67" t="str">
        <f>IF(WheatBread3[[#This Row],[Calc Check]]="","",IF(WheatBread3[[#This Row],[Calc Check]]=10,IF(WheatBread3[[#This Row],[UPC Check]]=0,"YES","NO"),IF(WheatBread3[[#This Row],[Calc Check]]=WheatBread3[[#This Row],[UPC Check]],"YES","NO")))</f>
        <v/>
      </c>
      <c r="E23" s="65"/>
      <c r="F23" s="65"/>
      <c r="G23" s="65"/>
      <c r="H23" s="70">
        <v>16</v>
      </c>
      <c r="I23" s="63"/>
      <c r="J23" s="66"/>
    </row>
    <row r="24" spans="1:10" ht="14.1" customHeight="1" x14ac:dyDescent="0.2">
      <c r="A24" s="64"/>
      <c r="B24" s="67" t="str">
        <f>IFERROR(CODE(RIGHT(WheatBread3[[#This Row],[UPC]],1)) - 48,"")</f>
        <v/>
      </c>
      <c r="C24"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4" s="67" t="str">
        <f>IF(WheatBread3[[#This Row],[Calc Check]]="","",IF(WheatBread3[[#This Row],[Calc Check]]=10,IF(WheatBread3[[#This Row],[UPC Check]]=0,"YES","NO"),IF(WheatBread3[[#This Row],[Calc Check]]=WheatBread3[[#This Row],[UPC Check]],"YES","NO")))</f>
        <v/>
      </c>
      <c r="E24" s="65"/>
      <c r="F24" s="65"/>
      <c r="G24" s="65"/>
      <c r="H24" s="70">
        <v>16</v>
      </c>
      <c r="I24" s="63"/>
      <c r="J24" s="66"/>
    </row>
    <row r="25" spans="1:10" ht="14.1" customHeight="1" x14ac:dyDescent="0.2">
      <c r="A25" s="64"/>
      <c r="B25" s="67" t="str">
        <f>IFERROR(CODE(RIGHT(WheatBread3[[#This Row],[UPC]],1)) - 48,"")</f>
        <v/>
      </c>
      <c r="C25"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5" s="67" t="str">
        <f>IF(WheatBread3[[#This Row],[Calc Check]]="","",IF(WheatBread3[[#This Row],[Calc Check]]=10,IF(WheatBread3[[#This Row],[UPC Check]]=0,"YES","NO"),IF(WheatBread3[[#This Row],[Calc Check]]=WheatBread3[[#This Row],[UPC Check]],"YES","NO")))</f>
        <v/>
      </c>
      <c r="E25" s="65"/>
      <c r="F25" s="65"/>
      <c r="G25" s="65"/>
      <c r="H25" s="70">
        <v>16</v>
      </c>
      <c r="I25" s="63"/>
      <c r="J25" s="66"/>
    </row>
    <row r="26" spans="1:10" ht="14.1" customHeight="1" x14ac:dyDescent="0.2">
      <c r="A26" s="64"/>
      <c r="B26" s="67" t="str">
        <f>IFERROR(CODE(RIGHT(WheatBread3[[#This Row],[UPC]],1)) - 48,"")</f>
        <v/>
      </c>
      <c r="C26"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6" s="67" t="str">
        <f>IF(WheatBread3[[#This Row],[Calc Check]]="","",IF(WheatBread3[[#This Row],[Calc Check]]=10,IF(WheatBread3[[#This Row],[UPC Check]]=0,"YES","NO"),IF(WheatBread3[[#This Row],[Calc Check]]=WheatBread3[[#This Row],[UPC Check]],"YES","NO")))</f>
        <v/>
      </c>
      <c r="E26" s="65"/>
      <c r="F26" s="65"/>
      <c r="G26" s="65"/>
      <c r="H26" s="70">
        <v>16</v>
      </c>
      <c r="I26" s="63"/>
      <c r="J26" s="66"/>
    </row>
    <row r="27" spans="1:10" ht="14.1" customHeight="1" x14ac:dyDescent="0.2">
      <c r="A27" s="64"/>
      <c r="B27" s="67" t="str">
        <f>IFERROR(CODE(RIGHT(WheatBread3[[#This Row],[UPC]],1)) - 48,"")</f>
        <v/>
      </c>
      <c r="C27"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7" s="67" t="str">
        <f>IF(WheatBread3[[#This Row],[Calc Check]]="","",IF(WheatBread3[[#This Row],[Calc Check]]=10,IF(WheatBread3[[#This Row],[UPC Check]]=0,"YES","NO"),IF(WheatBread3[[#This Row],[Calc Check]]=WheatBread3[[#This Row],[UPC Check]],"YES","NO")))</f>
        <v/>
      </c>
      <c r="E27" s="65"/>
      <c r="F27" s="65"/>
      <c r="G27" s="65"/>
      <c r="H27" s="70">
        <v>16</v>
      </c>
      <c r="I27" s="63"/>
      <c r="J27" s="66"/>
    </row>
    <row r="28" spans="1:10" ht="14.1" customHeight="1" x14ac:dyDescent="0.2">
      <c r="A28" s="64"/>
      <c r="B28" s="67" t="str">
        <f>IFERROR(CODE(RIGHT(WheatBread3[[#This Row],[UPC]],1)) - 48,"")</f>
        <v/>
      </c>
      <c r="C28"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8" s="67" t="str">
        <f>IF(WheatBread3[[#This Row],[Calc Check]]="","",IF(WheatBread3[[#This Row],[Calc Check]]=10,IF(WheatBread3[[#This Row],[UPC Check]]=0,"YES","NO"),IF(WheatBread3[[#This Row],[Calc Check]]=WheatBread3[[#This Row],[UPC Check]],"YES","NO")))</f>
        <v/>
      </c>
      <c r="E28" s="65"/>
      <c r="F28" s="65"/>
      <c r="G28" s="65"/>
      <c r="H28" s="70">
        <v>16</v>
      </c>
      <c r="I28" s="63"/>
      <c r="J28" s="66"/>
    </row>
    <row r="29" spans="1:10" ht="14.1" customHeight="1" x14ac:dyDescent="0.2">
      <c r="A29" s="64"/>
      <c r="B29" s="67" t="str">
        <f>IFERROR(CODE(RIGHT(WheatBread3[[#This Row],[UPC]],1)) - 48,"")</f>
        <v/>
      </c>
      <c r="C29"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29" s="67" t="str">
        <f>IF(WheatBread3[[#This Row],[Calc Check]]="","",IF(WheatBread3[[#This Row],[Calc Check]]=10,IF(WheatBread3[[#This Row],[UPC Check]]=0,"YES","NO"),IF(WheatBread3[[#This Row],[Calc Check]]=WheatBread3[[#This Row],[UPC Check]],"YES","NO")))</f>
        <v/>
      </c>
      <c r="E29" s="65"/>
      <c r="F29" s="65"/>
      <c r="G29" s="65"/>
      <c r="H29" s="70">
        <v>16</v>
      </c>
      <c r="I29" s="63"/>
      <c r="J29" s="66"/>
    </row>
    <row r="30" spans="1:10" ht="14.1" customHeight="1" x14ac:dyDescent="0.2">
      <c r="A30" s="64"/>
      <c r="B30" s="67" t="str">
        <f>IFERROR(CODE(RIGHT(WheatBread3[[#This Row],[UPC]],1)) - 48,"")</f>
        <v/>
      </c>
      <c r="C30"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30" s="67" t="str">
        <f>IF(WheatBread3[[#This Row],[Calc Check]]="","",IF(WheatBread3[[#This Row],[Calc Check]]=10,IF(WheatBread3[[#This Row],[UPC Check]]=0,"YES","NO"),IF(WheatBread3[[#This Row],[Calc Check]]=WheatBread3[[#This Row],[UPC Check]],"YES","NO")))</f>
        <v/>
      </c>
      <c r="E30" s="65"/>
      <c r="F30" s="65"/>
      <c r="G30" s="65"/>
      <c r="H30" s="70">
        <v>16</v>
      </c>
      <c r="I30" s="63"/>
      <c r="J30" s="66"/>
    </row>
    <row r="31" spans="1:10" ht="14.1" customHeight="1" x14ac:dyDescent="0.2">
      <c r="A31" s="64"/>
      <c r="B31" s="67" t="str">
        <f>IFERROR(CODE(RIGHT(WheatBread3[[#This Row],[UPC]],1)) - 48,"")</f>
        <v/>
      </c>
      <c r="C31"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31" s="67" t="str">
        <f>IF(WheatBread3[[#This Row],[Calc Check]]="","",IF(WheatBread3[[#This Row],[Calc Check]]=10,IF(WheatBread3[[#This Row],[UPC Check]]=0,"YES","NO"),IF(WheatBread3[[#This Row],[Calc Check]]=WheatBread3[[#This Row],[UPC Check]],"YES","NO")))</f>
        <v/>
      </c>
      <c r="E31" s="65"/>
      <c r="F31" s="65"/>
      <c r="G31" s="65"/>
      <c r="H31" s="70">
        <v>16</v>
      </c>
      <c r="I31" s="63"/>
      <c r="J31" s="66"/>
    </row>
    <row r="32" spans="1:10" ht="14.1" customHeight="1" x14ac:dyDescent="0.2">
      <c r="A32" s="64"/>
      <c r="B32" s="67" t="str">
        <f>IFERROR(CODE(RIGHT(WheatBread3[[#This Row],[UPC]],1)) - 48,"")</f>
        <v/>
      </c>
      <c r="C32"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32" s="67" t="str">
        <f>IF(WheatBread3[[#This Row],[Calc Check]]="","",IF(WheatBread3[[#This Row],[Calc Check]]=10,IF(WheatBread3[[#This Row],[UPC Check]]=0,"YES","NO"),IF(WheatBread3[[#This Row],[Calc Check]]=WheatBread3[[#This Row],[UPC Check]],"YES","NO")))</f>
        <v/>
      </c>
      <c r="E32" s="65"/>
      <c r="F32" s="65"/>
      <c r="G32" s="65"/>
      <c r="H32" s="70">
        <v>16</v>
      </c>
      <c r="I32" s="63"/>
      <c r="J32" s="66"/>
    </row>
    <row r="33" spans="1:10" ht="14.1" customHeight="1" x14ac:dyDescent="0.2">
      <c r="A33" s="64"/>
      <c r="B33" s="67" t="str">
        <f>IFERROR(CODE(RIGHT(WheatBread3[[#This Row],[UPC]],1)) - 48,"")</f>
        <v/>
      </c>
      <c r="C33"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33" s="67" t="str">
        <f>IF(WheatBread3[[#This Row],[Calc Check]]="","",IF(WheatBread3[[#This Row],[Calc Check]]=10,IF(WheatBread3[[#This Row],[UPC Check]]=0,"YES","NO"),IF(WheatBread3[[#This Row],[Calc Check]]=WheatBread3[[#This Row],[UPC Check]],"YES","NO")))</f>
        <v/>
      </c>
      <c r="E33" s="65"/>
      <c r="F33" s="65"/>
      <c r="G33" s="65"/>
      <c r="H33" s="70">
        <v>16</v>
      </c>
      <c r="I33" s="63"/>
      <c r="J33" s="66"/>
    </row>
    <row r="34" spans="1:10" ht="14.1" customHeight="1" x14ac:dyDescent="0.2">
      <c r="A34" s="64"/>
      <c r="B34" s="67" t="str">
        <f>IFERROR(CODE(RIGHT(WheatBread3[[#This Row],[UPC]],1)) - 48,"")</f>
        <v/>
      </c>
      <c r="C34"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34" s="67" t="str">
        <f>IF(WheatBread3[[#This Row],[Calc Check]]="","",IF(WheatBread3[[#This Row],[Calc Check]]=10,IF(WheatBread3[[#This Row],[UPC Check]]=0,"YES","NO"),IF(WheatBread3[[#This Row],[Calc Check]]=WheatBread3[[#This Row],[UPC Check]],"YES","NO")))</f>
        <v/>
      </c>
      <c r="E34" s="65"/>
      <c r="F34" s="65"/>
      <c r="G34" s="65"/>
      <c r="H34" s="70">
        <v>16</v>
      </c>
      <c r="I34" s="63"/>
      <c r="J34" s="66"/>
    </row>
    <row r="35" spans="1:10" ht="14.1" customHeight="1" x14ac:dyDescent="0.2">
      <c r="A35" s="64"/>
      <c r="B35" s="67" t="str">
        <f>IFERROR(CODE(RIGHT(WheatBread3[[#This Row],[UPC]],1)) - 48,"")</f>
        <v/>
      </c>
      <c r="C35" s="67" t="str">
        <f>IFERROR(CODE(10 - MOD(3*SUM(MID(WheatBread3[UPC],2,1),MID(WheatBread3[UPC],4,1),MID(WheatBread3[UPC],6,1),MID(WheatBread3[UPC],8,1),MID(WheatBread3[UPC],10,1),MID(WheatBread3[UPC],12,1))+SUM(MID(WheatBread3[UPC],1,1),MID(WheatBread3[UPC],3,1),MID(WheatBread3[UPC],5,1),MID(WheatBread3[UPC],7,1),MID(WheatBread3[UPC],9,1),MID(WheatBread3[UPC],11,1)),10))-48,"")</f>
        <v/>
      </c>
      <c r="D35" s="67" t="str">
        <f>IF(WheatBread3[[#This Row],[Calc Check]]="","",IF(WheatBread3[[#This Row],[Calc Check]]=10,IF(WheatBread3[[#This Row],[UPC Check]]=0,"YES","NO"),IF(WheatBread3[[#This Row],[Calc Check]]=WheatBread3[[#This Row],[UPC Check]],"YES","NO")))</f>
        <v/>
      </c>
      <c r="E35" s="65"/>
      <c r="F35" s="65"/>
      <c r="G35" s="65"/>
      <c r="H35" s="70">
        <v>16</v>
      </c>
      <c r="I35" s="63"/>
      <c r="J35" s="66"/>
    </row>
  </sheetData>
  <sheetProtection algorithmName="SHA-512" hashValue="L195tbtaxk7IqG6ULdjBMQNshYHotMbiddoAnT7fJSSHR2CLOjaH6B1GJRHMTljN9wjh8h4AQfv8jUQ/NO8MoA==" saltValue="WMJUjHS3C19H1ybLZlkK4A==" spinCount="100000" sheet="1" objects="1" scenarios="1" selectLockedCells="1"/>
  <mergeCells count="12">
    <mergeCell ref="A1:G1"/>
    <mergeCell ref="D7:F7"/>
    <mergeCell ref="D8:F8"/>
    <mergeCell ref="D9:F9"/>
    <mergeCell ref="A3:C3"/>
    <mergeCell ref="A4:C4"/>
    <mergeCell ref="A5:C5"/>
    <mergeCell ref="A6:C6"/>
    <mergeCell ref="D3:F3"/>
    <mergeCell ref="D4:F4"/>
    <mergeCell ref="D5:F5"/>
    <mergeCell ref="D6:F6"/>
  </mergeCells>
  <dataValidations count="1">
    <dataValidation allowBlank="1" showInputMessage="1" sqref="J17:J35"/>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activeCell="A14" sqref="A14"/>
    </sheetView>
  </sheetViews>
  <sheetFormatPr defaultColWidth="8.7109375" defaultRowHeight="12.75" x14ac:dyDescent="0.2"/>
  <cols>
    <col min="1" max="1" width="21.42578125" style="19" customWidth="1"/>
    <col min="2" max="4" width="7.140625" style="19" customWidth="1"/>
    <col min="5" max="7" width="18.140625" style="19" customWidth="1"/>
    <col min="8" max="8" width="15.5703125" style="19" customWidth="1"/>
    <col min="9" max="9" width="13.7109375" style="42" customWidth="1"/>
    <col min="10" max="10" width="39.1406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88</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69"/>
      <c r="D3" s="105" t="s">
        <v>79</v>
      </c>
      <c r="E3" s="105"/>
      <c r="F3" s="105"/>
      <c r="G3" s="105"/>
      <c r="H3" s="32"/>
      <c r="I3" s="33"/>
      <c r="J3" s="33"/>
      <c r="K3" s="31"/>
      <c r="L3" s="31"/>
      <c r="M3" s="34"/>
      <c r="N3" s="34"/>
    </row>
    <row r="4" spans="1:14" ht="14.45" customHeight="1" x14ac:dyDescent="0.2">
      <c r="A4" s="102" t="s">
        <v>76</v>
      </c>
      <c r="B4" s="102"/>
      <c r="C4" s="68"/>
      <c r="D4" s="102" t="s">
        <v>90</v>
      </c>
      <c r="E4" s="102"/>
      <c r="F4" s="102"/>
      <c r="G4" s="102"/>
      <c r="H4" s="32"/>
      <c r="I4" s="33"/>
      <c r="J4" s="33"/>
      <c r="K4" s="36"/>
      <c r="L4" s="36"/>
      <c r="M4" s="37"/>
      <c r="N4" s="37"/>
    </row>
    <row r="5" spans="1:14" ht="14.45" customHeight="1" x14ac:dyDescent="0.2">
      <c r="A5" s="102" t="s">
        <v>89</v>
      </c>
      <c r="B5" s="102"/>
      <c r="C5" s="68"/>
      <c r="D5" s="102" t="s">
        <v>91</v>
      </c>
      <c r="E5" s="102"/>
      <c r="F5" s="102"/>
      <c r="G5" s="102"/>
      <c r="H5" s="32"/>
      <c r="I5" s="33"/>
      <c r="J5" s="33"/>
      <c r="K5" s="31"/>
      <c r="L5" s="31"/>
      <c r="M5" s="34"/>
      <c r="N5" s="34"/>
    </row>
    <row r="6" spans="1:14" ht="14.45" customHeight="1" x14ac:dyDescent="0.2">
      <c r="C6" s="68"/>
      <c r="D6" s="102" t="s">
        <v>92</v>
      </c>
      <c r="E6" s="102"/>
      <c r="F6" s="102"/>
      <c r="G6" s="102"/>
      <c r="H6" s="32"/>
      <c r="I6" s="33"/>
      <c r="J6" s="33"/>
      <c r="K6" s="31"/>
      <c r="L6" s="31"/>
      <c r="M6" s="34"/>
      <c r="N6" s="34"/>
    </row>
    <row r="7" spans="1:14" ht="14.45" customHeight="1" x14ac:dyDescent="0.2">
      <c r="A7" s="59"/>
      <c r="B7" s="59"/>
      <c r="C7" s="59"/>
      <c r="D7" s="102"/>
      <c r="E7" s="102"/>
      <c r="F7" s="102"/>
      <c r="G7" s="32"/>
      <c r="H7" s="32"/>
      <c r="I7" s="33"/>
      <c r="J7" s="33"/>
      <c r="K7" s="31"/>
      <c r="L7" s="31"/>
      <c r="M7" s="34"/>
      <c r="N7" s="34"/>
    </row>
    <row r="8" spans="1:14" s="44" customFormat="1" x14ac:dyDescent="0.2">
      <c r="A8" s="49"/>
      <c r="B8" s="49"/>
      <c r="C8" s="49"/>
      <c r="D8" s="49"/>
      <c r="E8" s="50"/>
      <c r="F8" s="51"/>
      <c r="G8" s="47"/>
      <c r="H8" s="52"/>
      <c r="I8" s="52"/>
      <c r="J8" s="52"/>
      <c r="K8" s="45"/>
      <c r="L8" s="45"/>
      <c r="M8" s="53"/>
      <c r="N8" s="53"/>
    </row>
    <row r="9" spans="1:14" s="44" customFormat="1" x14ac:dyDescent="0.2">
      <c r="A9" s="57" t="s">
        <v>61</v>
      </c>
      <c r="B9" s="45"/>
      <c r="C9" s="45"/>
      <c r="D9" s="45"/>
      <c r="E9" s="45"/>
      <c r="F9" s="45"/>
      <c r="G9" s="46"/>
      <c r="H9" s="45"/>
      <c r="I9" s="52"/>
      <c r="J9" s="52"/>
      <c r="K9" s="45"/>
      <c r="L9" s="45"/>
      <c r="M9" s="53"/>
      <c r="N9" s="53"/>
    </row>
    <row r="10" spans="1:14" s="44" customFormat="1" x14ac:dyDescent="0.2">
      <c r="A10" s="45" t="s">
        <v>48</v>
      </c>
      <c r="B10" s="45"/>
      <c r="C10" s="45"/>
      <c r="D10" s="45"/>
      <c r="E10" s="45"/>
      <c r="F10" s="45"/>
      <c r="G10" s="46"/>
      <c r="H10" s="45"/>
      <c r="I10" s="52"/>
      <c r="J10" s="52"/>
      <c r="K10" s="45"/>
      <c r="L10" s="45"/>
      <c r="M10" s="53"/>
      <c r="N10" s="53"/>
    </row>
    <row r="11" spans="1:14" ht="14.25" x14ac:dyDescent="0.2">
      <c r="A11" s="54" t="s">
        <v>62</v>
      </c>
      <c r="B11" s="39"/>
      <c r="C11" s="39"/>
      <c r="D11" s="39"/>
      <c r="E11" s="39"/>
      <c r="F11" s="39"/>
      <c r="G11" s="32"/>
      <c r="H11" s="31"/>
      <c r="I11" s="38"/>
      <c r="J11" s="38"/>
      <c r="K11" s="31"/>
      <c r="L11" s="31"/>
      <c r="M11" s="34"/>
      <c r="N11" s="34"/>
    </row>
    <row r="12" spans="1:14" ht="14.25" x14ac:dyDescent="0.2">
      <c r="A12" s="53"/>
      <c r="B12" s="34"/>
      <c r="C12" s="40"/>
      <c r="D12" s="40"/>
      <c r="E12" s="34"/>
      <c r="F12" s="40"/>
      <c r="G12" s="41"/>
      <c r="H12" s="34"/>
      <c r="I12" s="1"/>
      <c r="J12" s="1"/>
      <c r="K12" s="34"/>
      <c r="L12" s="34"/>
      <c r="M12" s="34"/>
      <c r="N12" s="34"/>
    </row>
    <row r="13" spans="1:14" ht="25.5" customHeight="1" x14ac:dyDescent="0.2">
      <c r="A13" s="60" t="s">
        <v>0</v>
      </c>
      <c r="B13" s="61" t="s">
        <v>73</v>
      </c>
      <c r="C13" s="61" t="s">
        <v>74</v>
      </c>
      <c r="D13" s="61" t="s">
        <v>1</v>
      </c>
      <c r="E13" s="61" t="s">
        <v>50</v>
      </c>
      <c r="F13" s="61" t="s">
        <v>51</v>
      </c>
      <c r="G13" s="61" t="s">
        <v>70</v>
      </c>
      <c r="H13" s="61" t="s">
        <v>63</v>
      </c>
      <c r="I13" s="61" t="s">
        <v>86</v>
      </c>
      <c r="J13" s="62" t="s">
        <v>289</v>
      </c>
    </row>
    <row r="14" spans="1:14" ht="14.1" customHeight="1" x14ac:dyDescent="0.2">
      <c r="A14" s="64"/>
      <c r="B14" s="67" t="str">
        <f>IFERROR(CODE(RIGHT(WheatBread35[[#This Row],[UPC]],1)) - 48,"")</f>
        <v/>
      </c>
      <c r="C14"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14" s="67" t="str">
        <f>IF(WheatBread35[[#This Row],[Calc Check]]="","",IF(WheatBread35[[#This Row],[Calc Check]]=10,IF(WheatBread35[[#This Row],[UPC Check]]=0,"YES","NO"),IF(WheatBread35[[#This Row],[Calc Check]]=WheatBread35[[#This Row],[UPC Check]],"YES","NO")))</f>
        <v/>
      </c>
      <c r="E14" s="65"/>
      <c r="F14" s="65"/>
      <c r="G14" s="65"/>
      <c r="H14" s="70">
        <v>16</v>
      </c>
      <c r="I14" s="63"/>
      <c r="J14" s="66"/>
    </row>
    <row r="15" spans="1:14" ht="14.1" customHeight="1" x14ac:dyDescent="0.2">
      <c r="A15" s="64"/>
      <c r="B15" s="67" t="str">
        <f>IFERROR(CODE(RIGHT(WheatBread35[[#This Row],[UPC]],1)) - 48,"")</f>
        <v/>
      </c>
      <c r="C15"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15" s="67" t="str">
        <f>IF(WheatBread35[[#This Row],[Calc Check]]="","",IF(WheatBread35[[#This Row],[Calc Check]]=10,IF(WheatBread35[[#This Row],[UPC Check]]=0,"YES","NO"),IF(WheatBread35[[#This Row],[Calc Check]]=WheatBread35[[#This Row],[UPC Check]],"YES","NO")))</f>
        <v/>
      </c>
      <c r="E15" s="65"/>
      <c r="F15" s="65"/>
      <c r="G15" s="65"/>
      <c r="H15" s="70">
        <v>16</v>
      </c>
      <c r="I15" s="63"/>
      <c r="J15" s="66"/>
    </row>
    <row r="16" spans="1:14" ht="14.1" customHeight="1" x14ac:dyDescent="0.2">
      <c r="A16" s="64"/>
      <c r="B16" s="67" t="str">
        <f>IFERROR(CODE(RIGHT(WheatBread35[[#This Row],[UPC]],1)) - 48,"")</f>
        <v/>
      </c>
      <c r="C16"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16" s="67" t="str">
        <f>IF(WheatBread35[[#This Row],[Calc Check]]="","",IF(WheatBread35[[#This Row],[Calc Check]]=10,IF(WheatBread35[[#This Row],[UPC Check]]=0,"YES","NO"),IF(WheatBread35[[#This Row],[Calc Check]]=WheatBread35[[#This Row],[UPC Check]],"YES","NO")))</f>
        <v/>
      </c>
      <c r="E16" s="65"/>
      <c r="F16" s="65"/>
      <c r="G16" s="65"/>
      <c r="H16" s="70">
        <v>16</v>
      </c>
      <c r="I16" s="63"/>
      <c r="J16" s="66"/>
    </row>
    <row r="17" spans="1:10" ht="14.1" customHeight="1" x14ac:dyDescent="0.2">
      <c r="A17" s="64"/>
      <c r="B17" s="67" t="str">
        <f>IFERROR(CODE(RIGHT(WheatBread35[[#This Row],[UPC]],1)) - 48,"")</f>
        <v/>
      </c>
      <c r="C17"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17" s="67" t="str">
        <f>IF(WheatBread35[[#This Row],[Calc Check]]="","",IF(WheatBread35[[#This Row],[Calc Check]]=10,IF(WheatBread35[[#This Row],[UPC Check]]=0,"YES","NO"),IF(WheatBread35[[#This Row],[Calc Check]]=WheatBread35[[#This Row],[UPC Check]],"YES","NO")))</f>
        <v/>
      </c>
      <c r="E17" s="65"/>
      <c r="F17" s="65"/>
      <c r="G17" s="65"/>
      <c r="H17" s="70">
        <v>16</v>
      </c>
      <c r="I17" s="63"/>
      <c r="J17" s="66"/>
    </row>
    <row r="18" spans="1:10" ht="14.1" customHeight="1" x14ac:dyDescent="0.2">
      <c r="A18" s="64"/>
      <c r="B18" s="67" t="str">
        <f>IFERROR(CODE(RIGHT(WheatBread35[[#This Row],[UPC]],1)) - 48,"")</f>
        <v/>
      </c>
      <c r="C18"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18" s="67" t="str">
        <f>IF(WheatBread35[[#This Row],[Calc Check]]="","",IF(WheatBread35[[#This Row],[Calc Check]]=10,IF(WheatBread35[[#This Row],[UPC Check]]=0,"YES","NO"),IF(WheatBread35[[#This Row],[Calc Check]]=WheatBread35[[#This Row],[UPC Check]],"YES","NO")))</f>
        <v/>
      </c>
      <c r="E18" s="65"/>
      <c r="F18" s="65"/>
      <c r="G18" s="65"/>
      <c r="H18" s="70">
        <v>16</v>
      </c>
      <c r="I18" s="63"/>
      <c r="J18" s="66"/>
    </row>
    <row r="19" spans="1:10" ht="14.1" customHeight="1" x14ac:dyDescent="0.2">
      <c r="A19" s="64"/>
      <c r="B19" s="67" t="str">
        <f>IFERROR(CODE(RIGHT(WheatBread35[[#This Row],[UPC]],1)) - 48,"")</f>
        <v/>
      </c>
      <c r="C19"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19" s="67" t="str">
        <f>IF(WheatBread35[[#This Row],[Calc Check]]="","",IF(WheatBread35[[#This Row],[Calc Check]]=10,IF(WheatBread35[[#This Row],[UPC Check]]=0,"YES","NO"),IF(WheatBread35[[#This Row],[Calc Check]]=WheatBread35[[#This Row],[UPC Check]],"YES","NO")))</f>
        <v/>
      </c>
      <c r="E19" s="65"/>
      <c r="F19" s="65"/>
      <c r="G19" s="65"/>
      <c r="H19" s="70">
        <v>16</v>
      </c>
      <c r="I19" s="63"/>
      <c r="J19" s="66"/>
    </row>
    <row r="20" spans="1:10" ht="14.1" customHeight="1" x14ac:dyDescent="0.2">
      <c r="A20" s="64"/>
      <c r="B20" s="67" t="str">
        <f>IFERROR(CODE(RIGHT(WheatBread35[[#This Row],[UPC]],1)) - 48,"")</f>
        <v/>
      </c>
      <c r="C20"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0" s="67" t="str">
        <f>IF(WheatBread35[[#This Row],[Calc Check]]="","",IF(WheatBread35[[#This Row],[Calc Check]]=10,IF(WheatBread35[[#This Row],[UPC Check]]=0,"YES","NO"),IF(WheatBread35[[#This Row],[Calc Check]]=WheatBread35[[#This Row],[UPC Check]],"YES","NO")))</f>
        <v/>
      </c>
      <c r="E20" s="65"/>
      <c r="F20" s="65"/>
      <c r="G20" s="65"/>
      <c r="H20" s="70">
        <v>16</v>
      </c>
      <c r="I20" s="63"/>
      <c r="J20" s="66"/>
    </row>
    <row r="21" spans="1:10" ht="14.1" customHeight="1" x14ac:dyDescent="0.2">
      <c r="A21" s="64"/>
      <c r="B21" s="67" t="str">
        <f>IFERROR(CODE(RIGHT(WheatBread35[[#This Row],[UPC]],1)) - 48,"")</f>
        <v/>
      </c>
      <c r="C21"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1" s="67" t="str">
        <f>IF(WheatBread35[[#This Row],[Calc Check]]="","",IF(WheatBread35[[#This Row],[Calc Check]]=10,IF(WheatBread35[[#This Row],[UPC Check]]=0,"YES","NO"),IF(WheatBread35[[#This Row],[Calc Check]]=WheatBread35[[#This Row],[UPC Check]],"YES","NO")))</f>
        <v/>
      </c>
      <c r="E21" s="65"/>
      <c r="F21" s="65"/>
      <c r="G21" s="65"/>
      <c r="H21" s="70">
        <v>16</v>
      </c>
      <c r="I21" s="63"/>
      <c r="J21" s="66"/>
    </row>
    <row r="22" spans="1:10" ht="14.1" customHeight="1" x14ac:dyDescent="0.2">
      <c r="A22" s="64"/>
      <c r="B22" s="67" t="str">
        <f>IFERROR(CODE(RIGHT(WheatBread35[[#This Row],[UPC]],1)) - 48,"")</f>
        <v/>
      </c>
      <c r="C22"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2" s="67" t="str">
        <f>IF(WheatBread35[[#This Row],[Calc Check]]="","",IF(WheatBread35[[#This Row],[Calc Check]]=10,IF(WheatBread35[[#This Row],[UPC Check]]=0,"YES","NO"),IF(WheatBread35[[#This Row],[Calc Check]]=WheatBread35[[#This Row],[UPC Check]],"YES","NO")))</f>
        <v/>
      </c>
      <c r="E22" s="65"/>
      <c r="F22" s="65"/>
      <c r="G22" s="65"/>
      <c r="H22" s="70">
        <v>16</v>
      </c>
      <c r="I22" s="63"/>
      <c r="J22" s="66"/>
    </row>
    <row r="23" spans="1:10" ht="14.1" customHeight="1" x14ac:dyDescent="0.2">
      <c r="A23" s="64"/>
      <c r="B23" s="67" t="str">
        <f>IFERROR(CODE(RIGHT(WheatBread35[[#This Row],[UPC]],1)) - 48,"")</f>
        <v/>
      </c>
      <c r="C23"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3" s="67" t="str">
        <f>IF(WheatBread35[[#This Row],[Calc Check]]="","",IF(WheatBread35[[#This Row],[Calc Check]]=10,IF(WheatBread35[[#This Row],[UPC Check]]=0,"YES","NO"),IF(WheatBread35[[#This Row],[Calc Check]]=WheatBread35[[#This Row],[UPC Check]],"YES","NO")))</f>
        <v/>
      </c>
      <c r="E23" s="65"/>
      <c r="F23" s="65"/>
      <c r="G23" s="65"/>
      <c r="H23" s="70">
        <v>16</v>
      </c>
      <c r="I23" s="63"/>
      <c r="J23" s="66"/>
    </row>
    <row r="24" spans="1:10" ht="14.1" customHeight="1" x14ac:dyDescent="0.2">
      <c r="A24" s="64"/>
      <c r="B24" s="67" t="str">
        <f>IFERROR(CODE(RIGHT(WheatBread35[[#This Row],[UPC]],1)) - 48,"")</f>
        <v/>
      </c>
      <c r="C24"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4" s="67" t="str">
        <f>IF(WheatBread35[[#This Row],[Calc Check]]="","",IF(WheatBread35[[#This Row],[Calc Check]]=10,IF(WheatBread35[[#This Row],[UPC Check]]=0,"YES","NO"),IF(WheatBread35[[#This Row],[Calc Check]]=WheatBread35[[#This Row],[UPC Check]],"YES","NO")))</f>
        <v/>
      </c>
      <c r="E24" s="65"/>
      <c r="F24" s="65"/>
      <c r="G24" s="65"/>
      <c r="H24" s="70">
        <v>16</v>
      </c>
      <c r="I24" s="63"/>
      <c r="J24" s="66"/>
    </row>
    <row r="25" spans="1:10" ht="14.1" customHeight="1" x14ac:dyDescent="0.2">
      <c r="A25" s="64"/>
      <c r="B25" s="67" t="str">
        <f>IFERROR(CODE(RIGHT(WheatBread35[[#This Row],[UPC]],1)) - 48,"")</f>
        <v/>
      </c>
      <c r="C25"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5" s="67" t="str">
        <f>IF(WheatBread35[[#This Row],[Calc Check]]="","",IF(WheatBread35[[#This Row],[Calc Check]]=10,IF(WheatBread35[[#This Row],[UPC Check]]=0,"YES","NO"),IF(WheatBread35[[#This Row],[Calc Check]]=WheatBread35[[#This Row],[UPC Check]],"YES","NO")))</f>
        <v/>
      </c>
      <c r="E25" s="65"/>
      <c r="F25" s="65"/>
      <c r="G25" s="65"/>
      <c r="H25" s="70">
        <v>16</v>
      </c>
      <c r="I25" s="63"/>
      <c r="J25" s="66"/>
    </row>
    <row r="26" spans="1:10" ht="14.1" customHeight="1" x14ac:dyDescent="0.2">
      <c r="A26" s="64"/>
      <c r="B26" s="67" t="str">
        <f>IFERROR(CODE(RIGHT(WheatBread35[[#This Row],[UPC]],1)) - 48,"")</f>
        <v/>
      </c>
      <c r="C26"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6" s="67" t="str">
        <f>IF(WheatBread35[[#This Row],[Calc Check]]="","",IF(WheatBread35[[#This Row],[Calc Check]]=10,IF(WheatBread35[[#This Row],[UPC Check]]=0,"YES","NO"),IF(WheatBread35[[#This Row],[Calc Check]]=WheatBread35[[#This Row],[UPC Check]],"YES","NO")))</f>
        <v/>
      </c>
      <c r="E26" s="65"/>
      <c r="F26" s="65"/>
      <c r="G26" s="65"/>
      <c r="H26" s="70">
        <v>16</v>
      </c>
      <c r="I26" s="63"/>
      <c r="J26" s="66"/>
    </row>
    <row r="27" spans="1:10" ht="14.1" customHeight="1" x14ac:dyDescent="0.2">
      <c r="A27" s="64"/>
      <c r="B27" s="67" t="str">
        <f>IFERROR(CODE(RIGHT(WheatBread35[[#This Row],[UPC]],1)) - 48,"")</f>
        <v/>
      </c>
      <c r="C27"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7" s="67" t="str">
        <f>IF(WheatBread35[[#This Row],[Calc Check]]="","",IF(WheatBread35[[#This Row],[Calc Check]]=10,IF(WheatBread35[[#This Row],[UPC Check]]=0,"YES","NO"),IF(WheatBread35[[#This Row],[Calc Check]]=WheatBread35[[#This Row],[UPC Check]],"YES","NO")))</f>
        <v/>
      </c>
      <c r="E27" s="65"/>
      <c r="F27" s="65"/>
      <c r="G27" s="65"/>
      <c r="H27" s="70">
        <v>16</v>
      </c>
      <c r="I27" s="63"/>
      <c r="J27" s="66"/>
    </row>
    <row r="28" spans="1:10" ht="14.1" customHeight="1" x14ac:dyDescent="0.2">
      <c r="A28" s="64"/>
      <c r="B28" s="67" t="str">
        <f>IFERROR(CODE(RIGHT(WheatBread35[[#This Row],[UPC]],1)) - 48,"")</f>
        <v/>
      </c>
      <c r="C28"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8" s="67" t="str">
        <f>IF(WheatBread35[[#This Row],[Calc Check]]="","",IF(WheatBread35[[#This Row],[Calc Check]]=10,IF(WheatBread35[[#This Row],[UPC Check]]=0,"YES","NO"),IF(WheatBread35[[#This Row],[Calc Check]]=WheatBread35[[#This Row],[UPC Check]],"YES","NO")))</f>
        <v/>
      </c>
      <c r="E28" s="65"/>
      <c r="F28" s="65"/>
      <c r="G28" s="65"/>
      <c r="H28" s="70">
        <v>16</v>
      </c>
      <c r="I28" s="63"/>
      <c r="J28" s="66"/>
    </row>
    <row r="29" spans="1:10" ht="14.1" customHeight="1" x14ac:dyDescent="0.2">
      <c r="A29" s="64"/>
      <c r="B29" s="67" t="str">
        <f>IFERROR(CODE(RIGHT(WheatBread35[[#This Row],[UPC]],1)) - 48,"")</f>
        <v/>
      </c>
      <c r="C29"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29" s="67" t="str">
        <f>IF(WheatBread35[[#This Row],[Calc Check]]="","",IF(WheatBread35[[#This Row],[Calc Check]]=10,IF(WheatBread35[[#This Row],[UPC Check]]=0,"YES","NO"),IF(WheatBread35[[#This Row],[Calc Check]]=WheatBread35[[#This Row],[UPC Check]],"YES","NO")))</f>
        <v/>
      </c>
      <c r="E29" s="65"/>
      <c r="F29" s="65"/>
      <c r="G29" s="65"/>
      <c r="H29" s="70">
        <v>16</v>
      </c>
      <c r="I29" s="63"/>
      <c r="J29" s="66"/>
    </row>
    <row r="30" spans="1:10" ht="14.1" customHeight="1" x14ac:dyDescent="0.2">
      <c r="A30" s="64"/>
      <c r="B30" s="67" t="str">
        <f>IFERROR(CODE(RIGHT(WheatBread35[[#This Row],[UPC]],1)) - 48,"")</f>
        <v/>
      </c>
      <c r="C30"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30" s="67" t="str">
        <f>IF(WheatBread35[[#This Row],[Calc Check]]="","",IF(WheatBread35[[#This Row],[Calc Check]]=10,IF(WheatBread35[[#This Row],[UPC Check]]=0,"YES","NO"),IF(WheatBread35[[#This Row],[Calc Check]]=WheatBread35[[#This Row],[UPC Check]],"YES","NO")))</f>
        <v/>
      </c>
      <c r="E30" s="65"/>
      <c r="F30" s="65"/>
      <c r="G30" s="65"/>
      <c r="H30" s="70">
        <v>16</v>
      </c>
      <c r="I30" s="63"/>
      <c r="J30" s="66"/>
    </row>
    <row r="31" spans="1:10" ht="14.1" customHeight="1" x14ac:dyDescent="0.2">
      <c r="A31" s="64"/>
      <c r="B31" s="67" t="str">
        <f>IFERROR(CODE(RIGHT(WheatBread35[[#This Row],[UPC]],1)) - 48,"")</f>
        <v/>
      </c>
      <c r="C31"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31" s="67" t="str">
        <f>IF(WheatBread35[[#This Row],[Calc Check]]="","",IF(WheatBread35[[#This Row],[Calc Check]]=10,IF(WheatBread35[[#This Row],[UPC Check]]=0,"YES","NO"),IF(WheatBread35[[#This Row],[Calc Check]]=WheatBread35[[#This Row],[UPC Check]],"YES","NO")))</f>
        <v/>
      </c>
      <c r="E31" s="65"/>
      <c r="F31" s="65"/>
      <c r="G31" s="65"/>
      <c r="H31" s="70">
        <v>16</v>
      </c>
      <c r="I31" s="63"/>
      <c r="J31" s="66"/>
    </row>
    <row r="32" spans="1:10" ht="14.1" customHeight="1" x14ac:dyDescent="0.2">
      <c r="A32" s="64"/>
      <c r="B32" s="67" t="str">
        <f>IFERROR(CODE(RIGHT(WheatBread35[[#This Row],[UPC]],1)) - 48,"")</f>
        <v/>
      </c>
      <c r="C32" s="67" t="str">
        <f>IFERROR(CODE(10 - MOD(3*SUM(MID(WheatBread35[UPC],2,1),MID(WheatBread35[UPC],4,1),MID(WheatBread35[UPC],6,1),MID(WheatBread35[UPC],8,1),MID(WheatBread35[UPC],10,1),MID(WheatBread35[UPC],12,1))+SUM(MID(WheatBread35[UPC],1,1),MID(WheatBread35[UPC],3,1),MID(WheatBread35[UPC],5,1),MID(WheatBread35[UPC],7,1),MID(WheatBread35[UPC],9,1),MID(WheatBread35[UPC],11,1)),10))-48,"")</f>
        <v/>
      </c>
      <c r="D32" s="67" t="str">
        <f>IF(WheatBread35[[#This Row],[Calc Check]]="","",IF(WheatBread35[[#This Row],[Calc Check]]=10,IF(WheatBread35[[#This Row],[UPC Check]]=0,"YES","NO"),IF(WheatBread35[[#This Row],[Calc Check]]=WheatBread35[[#This Row],[UPC Check]],"YES","NO")))</f>
        <v/>
      </c>
      <c r="E32" s="65"/>
      <c r="F32" s="65"/>
      <c r="G32" s="65"/>
      <c r="H32" s="70">
        <v>16</v>
      </c>
      <c r="I32" s="63"/>
      <c r="J32" s="66"/>
    </row>
  </sheetData>
  <sheetProtection algorithmName="SHA-512" hashValue="rdQOS4DtEonYq6HVHa544hU6SS90O5iSU0IKehUmXT6swyWVABOsYlU+dAEC70LpaecV92GBTT/Z4C+nBM8H8A==" saltValue="NGmbGJntoXww4QdYvVA9Cw==" spinCount="100000" sheet="1" objects="1" scenarios="1" selectLockedCells="1"/>
  <mergeCells count="9">
    <mergeCell ref="A5:B5"/>
    <mergeCell ref="D7:F7"/>
    <mergeCell ref="A1:G1"/>
    <mergeCell ref="A3:B3"/>
    <mergeCell ref="A4:B4"/>
    <mergeCell ref="D3:G3"/>
    <mergeCell ref="D4:G4"/>
    <mergeCell ref="D5:G5"/>
    <mergeCell ref="D6:G6"/>
  </mergeCells>
  <dataValidations count="1">
    <dataValidation allowBlank="1" showInputMessage="1" sqref="J14:J32"/>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workbookViewId="0">
      <selection activeCell="A18" sqref="A18"/>
    </sheetView>
  </sheetViews>
  <sheetFormatPr defaultColWidth="8.7109375" defaultRowHeight="12.75" x14ac:dyDescent="0.2"/>
  <cols>
    <col min="1" max="1" width="19.140625" style="19" customWidth="1"/>
    <col min="2" max="4" width="7.140625" style="19" customWidth="1"/>
    <col min="5" max="7" width="18.140625" style="19" customWidth="1"/>
    <col min="8" max="8" width="15.5703125" style="19" customWidth="1"/>
    <col min="9" max="9" width="21.42578125" style="42" customWidth="1"/>
    <col min="10" max="10" width="18.140625" style="42" customWidth="1"/>
    <col min="11" max="11" width="38.1406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93</v>
      </c>
      <c r="B1" s="104"/>
      <c r="C1" s="104"/>
      <c r="D1" s="104"/>
      <c r="E1" s="104"/>
      <c r="F1" s="104"/>
      <c r="G1" s="104"/>
    </row>
    <row r="2" spans="1:14" ht="15" x14ac:dyDescent="0.25">
      <c r="A2" s="31"/>
      <c r="B2" s="30"/>
      <c r="C2" s="35"/>
      <c r="D2" s="35"/>
      <c r="E2" s="31"/>
      <c r="F2" s="32"/>
      <c r="G2" s="32"/>
      <c r="H2" s="32"/>
      <c r="I2" s="33"/>
      <c r="J2" s="33"/>
      <c r="K2" s="31"/>
      <c r="L2" s="31"/>
      <c r="M2" s="34"/>
      <c r="N2" s="34"/>
    </row>
    <row r="3" spans="1:14" ht="37.5" customHeight="1" x14ac:dyDescent="0.2">
      <c r="A3" s="105" t="s">
        <v>56</v>
      </c>
      <c r="B3" s="105"/>
      <c r="C3" s="58"/>
      <c r="D3" s="58"/>
      <c r="E3" s="79" t="s">
        <v>79</v>
      </c>
      <c r="F3" s="58"/>
      <c r="G3" s="32"/>
      <c r="H3" s="32"/>
      <c r="I3" s="33"/>
      <c r="J3" s="33"/>
      <c r="K3" s="31"/>
      <c r="L3" s="31"/>
      <c r="M3" s="34"/>
      <c r="N3" s="34"/>
    </row>
    <row r="4" spans="1:14" ht="14.45" customHeight="1" x14ac:dyDescent="0.2">
      <c r="A4" s="102" t="s">
        <v>94</v>
      </c>
      <c r="B4" s="102"/>
      <c r="C4" s="59"/>
      <c r="D4" s="59"/>
      <c r="E4" s="59" t="s">
        <v>95</v>
      </c>
      <c r="F4" s="59"/>
      <c r="G4" s="33"/>
      <c r="H4" s="32"/>
      <c r="I4" s="33"/>
      <c r="J4" s="33"/>
      <c r="K4" s="36"/>
      <c r="L4" s="36"/>
      <c r="M4" s="37"/>
      <c r="N4" s="37"/>
    </row>
    <row r="5" spans="1:14" ht="14.45" customHeight="1" x14ac:dyDescent="0.2">
      <c r="A5" s="59"/>
      <c r="B5" s="59"/>
      <c r="C5" s="59"/>
      <c r="D5" s="59"/>
      <c r="E5" s="59" t="s">
        <v>96</v>
      </c>
      <c r="F5" s="59"/>
      <c r="G5" s="33"/>
      <c r="H5" s="32"/>
      <c r="I5" s="33"/>
      <c r="J5" s="33"/>
      <c r="K5" s="36"/>
      <c r="L5" s="36"/>
      <c r="M5" s="37"/>
      <c r="N5" s="37"/>
    </row>
    <row r="6" spans="1:14" ht="14.45" customHeight="1" x14ac:dyDescent="0.2">
      <c r="A6" s="59"/>
      <c r="B6" s="59"/>
      <c r="C6" s="59"/>
      <c r="D6" s="59"/>
      <c r="E6" s="59" t="s">
        <v>85</v>
      </c>
      <c r="F6" s="59"/>
      <c r="G6" s="33"/>
      <c r="H6" s="32"/>
      <c r="I6" s="33"/>
      <c r="J6" s="33"/>
      <c r="K6" s="36"/>
      <c r="L6" s="36"/>
      <c r="M6" s="37"/>
      <c r="N6" s="37"/>
    </row>
    <row r="7" spans="1:14" ht="14.45" customHeight="1" x14ac:dyDescent="0.2">
      <c r="A7" s="59"/>
      <c r="B7" s="59"/>
      <c r="C7" s="59"/>
      <c r="D7" s="59"/>
      <c r="E7" s="59"/>
      <c r="F7" s="59"/>
      <c r="G7" s="32"/>
      <c r="H7" s="32"/>
      <c r="I7" s="33"/>
      <c r="J7" s="33"/>
      <c r="K7" s="31"/>
      <c r="L7" s="31"/>
      <c r="M7" s="34"/>
      <c r="N7" s="34"/>
    </row>
    <row r="8" spans="1:14" ht="14.25" x14ac:dyDescent="0.2">
      <c r="A8" s="45"/>
      <c r="B8" s="45"/>
      <c r="C8" s="48"/>
      <c r="D8" s="48"/>
      <c r="E8" s="45"/>
      <c r="F8" s="46"/>
      <c r="G8" s="32"/>
      <c r="H8" s="32"/>
      <c r="I8" s="33"/>
      <c r="J8" s="33"/>
      <c r="K8" s="31"/>
      <c r="L8" s="31"/>
      <c r="M8" s="34"/>
      <c r="N8" s="34"/>
    </row>
    <row r="9" spans="1:14" ht="14.45" customHeight="1" x14ac:dyDescent="0.2">
      <c r="A9" s="117" t="s">
        <v>44</v>
      </c>
      <c r="B9" s="117"/>
      <c r="C9" s="117"/>
      <c r="D9" s="117"/>
      <c r="E9" s="117"/>
      <c r="F9" s="117"/>
      <c r="G9" s="32"/>
      <c r="H9" s="32"/>
      <c r="I9" s="33"/>
      <c r="J9" s="33"/>
      <c r="K9" s="31"/>
      <c r="L9" s="31"/>
      <c r="M9" s="34"/>
      <c r="N9" s="34"/>
    </row>
    <row r="10" spans="1:14" ht="37.5" customHeight="1" x14ac:dyDescent="0.2">
      <c r="A10" s="118" t="s">
        <v>97</v>
      </c>
      <c r="B10" s="119"/>
      <c r="C10" s="119"/>
      <c r="D10" s="119"/>
      <c r="E10" s="119"/>
      <c r="F10" s="119"/>
      <c r="G10" s="32"/>
      <c r="H10" s="31"/>
      <c r="I10" s="38"/>
      <c r="J10" s="38"/>
      <c r="K10" s="31"/>
      <c r="L10" s="31"/>
      <c r="M10" s="34"/>
      <c r="N10" s="34"/>
    </row>
    <row r="11" spans="1:14" ht="30" customHeight="1" x14ac:dyDescent="0.2">
      <c r="A11" s="115" t="s">
        <v>98</v>
      </c>
      <c r="B11" s="116"/>
      <c r="C11" s="116"/>
      <c r="D11" s="116"/>
      <c r="E11" s="116"/>
      <c r="F11" s="116"/>
      <c r="G11" s="32"/>
      <c r="H11" s="31"/>
      <c r="I11" s="38"/>
      <c r="J11" s="38"/>
      <c r="K11" s="31"/>
      <c r="L11" s="31"/>
      <c r="M11" s="34"/>
      <c r="N11" s="34"/>
    </row>
    <row r="12" spans="1:14" s="44" customFormat="1" x14ac:dyDescent="0.2">
      <c r="A12" s="49"/>
      <c r="B12" s="49"/>
      <c r="C12" s="49"/>
      <c r="D12" s="49"/>
      <c r="E12" s="50"/>
      <c r="F12" s="51"/>
      <c r="G12" s="47"/>
      <c r="H12" s="52"/>
      <c r="I12" s="52"/>
      <c r="J12" s="52"/>
      <c r="K12" s="45"/>
      <c r="L12" s="45"/>
      <c r="M12" s="53"/>
      <c r="N12" s="53"/>
    </row>
    <row r="13" spans="1:14" s="44" customFormat="1" x14ac:dyDescent="0.2">
      <c r="A13" s="57" t="s">
        <v>61</v>
      </c>
      <c r="B13" s="45"/>
      <c r="C13" s="45"/>
      <c r="D13" s="45"/>
      <c r="E13" s="45"/>
      <c r="F13" s="45"/>
      <c r="G13" s="46"/>
      <c r="H13" s="45"/>
      <c r="I13" s="52"/>
      <c r="J13" s="52"/>
      <c r="K13" s="45"/>
      <c r="L13" s="45"/>
      <c r="M13" s="53"/>
      <c r="N13" s="53"/>
    </row>
    <row r="14" spans="1:14" s="44" customFormat="1" x14ac:dyDescent="0.2">
      <c r="A14" s="45" t="s">
        <v>48</v>
      </c>
      <c r="B14" s="45"/>
      <c r="C14" s="45"/>
      <c r="D14" s="45"/>
      <c r="E14" s="45"/>
      <c r="F14" s="45"/>
      <c r="G14" s="46"/>
      <c r="H14" s="45"/>
      <c r="I14" s="52"/>
      <c r="J14" s="52"/>
      <c r="K14" s="45"/>
      <c r="L14" s="45"/>
      <c r="M14" s="53"/>
      <c r="N14" s="53"/>
    </row>
    <row r="15" spans="1:14" ht="14.25" x14ac:dyDescent="0.2">
      <c r="A15" s="54" t="s">
        <v>62</v>
      </c>
      <c r="B15" s="39"/>
      <c r="C15" s="39"/>
      <c r="D15" s="39"/>
      <c r="E15" s="39"/>
      <c r="F15" s="39"/>
      <c r="G15" s="32"/>
      <c r="H15" s="31"/>
      <c r="I15" s="38"/>
      <c r="J15" s="38"/>
      <c r="K15" s="31"/>
      <c r="L15" s="31"/>
      <c r="M15" s="34"/>
      <c r="N15" s="34"/>
    </row>
    <row r="16" spans="1:14" ht="14.25" x14ac:dyDescent="0.2">
      <c r="A16" s="53"/>
      <c r="B16" s="34"/>
      <c r="C16" s="40"/>
      <c r="D16" s="40"/>
      <c r="E16" s="34"/>
      <c r="F16" s="40"/>
      <c r="G16" s="41"/>
      <c r="H16" s="34"/>
      <c r="I16" s="1"/>
      <c r="J16" s="1"/>
      <c r="K16" s="34"/>
      <c r="L16" s="34"/>
      <c r="M16" s="34"/>
      <c r="N16" s="34"/>
    </row>
    <row r="17" spans="1:11" ht="25.5" customHeight="1" x14ac:dyDescent="0.2">
      <c r="A17" s="60" t="s">
        <v>0</v>
      </c>
      <c r="B17" s="61" t="s">
        <v>73</v>
      </c>
      <c r="C17" s="61" t="s">
        <v>74</v>
      </c>
      <c r="D17" s="61" t="s">
        <v>1</v>
      </c>
      <c r="E17" s="61" t="s">
        <v>50</v>
      </c>
      <c r="F17" s="61" t="s">
        <v>51</v>
      </c>
      <c r="G17" s="61" t="s">
        <v>70</v>
      </c>
      <c r="H17" s="61" t="s">
        <v>63</v>
      </c>
      <c r="I17" s="61" t="s">
        <v>99</v>
      </c>
      <c r="J17" s="61" t="s">
        <v>64</v>
      </c>
      <c r="K17" s="62" t="s">
        <v>101</v>
      </c>
    </row>
    <row r="18" spans="1:11" ht="14.1" customHeight="1" x14ac:dyDescent="0.2">
      <c r="A18" s="64"/>
      <c r="B18" s="67" t="str">
        <f>IFERROR(CODE(RIGHT(WheatBread6[[#This Row],[UPC]],1)) - 48,"")</f>
        <v/>
      </c>
      <c r="C18"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18" s="67" t="str">
        <f>IF(WheatBread6[[#This Row],[Calc Check]]="","",IF(WheatBread6[[#This Row],[Calc Check]]=10,IF(WheatBread6[[#This Row],[UPC Check]]=0,"YES","NO"),IF(WheatBread6[[#This Row],[Calc Check]]=WheatBread6[[#This Row],[UPC Check]],"YES","NO")))</f>
        <v/>
      </c>
      <c r="E18" s="65"/>
      <c r="F18" s="65"/>
      <c r="G18" s="65"/>
      <c r="H18" s="70">
        <v>16</v>
      </c>
      <c r="I18" s="63"/>
      <c r="J18" s="65"/>
      <c r="K18" s="66"/>
    </row>
    <row r="19" spans="1:11" ht="14.1" customHeight="1" x14ac:dyDescent="0.2">
      <c r="A19" s="64"/>
      <c r="B19" s="67" t="str">
        <f>IFERROR(CODE(RIGHT(WheatBread6[[#This Row],[UPC]],1)) - 48,"")</f>
        <v/>
      </c>
      <c r="C19"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19" s="67" t="str">
        <f>IF(WheatBread6[[#This Row],[Calc Check]]="","",IF(WheatBread6[[#This Row],[Calc Check]]=10,IF(WheatBread6[[#This Row],[UPC Check]]=0,"YES","NO"),IF(WheatBread6[[#This Row],[Calc Check]]=WheatBread6[[#This Row],[UPC Check]],"YES","NO")))</f>
        <v/>
      </c>
      <c r="E19" s="65"/>
      <c r="F19" s="65"/>
      <c r="G19" s="65"/>
      <c r="H19" s="70">
        <v>16</v>
      </c>
      <c r="I19" s="63"/>
      <c r="J19" s="65"/>
      <c r="K19" s="66"/>
    </row>
    <row r="20" spans="1:11" ht="14.1" customHeight="1" x14ac:dyDescent="0.2">
      <c r="A20" s="64"/>
      <c r="B20" s="67" t="str">
        <f>IFERROR(CODE(RIGHT(WheatBread6[[#This Row],[UPC]],1)) - 48,"")</f>
        <v/>
      </c>
      <c r="C20"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0" s="67" t="str">
        <f>IF(WheatBread6[[#This Row],[Calc Check]]="","",IF(WheatBread6[[#This Row],[Calc Check]]=10,IF(WheatBread6[[#This Row],[UPC Check]]=0,"YES","NO"),IF(WheatBread6[[#This Row],[Calc Check]]=WheatBread6[[#This Row],[UPC Check]],"YES","NO")))</f>
        <v/>
      </c>
      <c r="E20" s="65"/>
      <c r="F20" s="65"/>
      <c r="G20" s="65"/>
      <c r="H20" s="70">
        <v>16</v>
      </c>
      <c r="I20" s="63"/>
      <c r="J20" s="65"/>
      <c r="K20" s="66"/>
    </row>
    <row r="21" spans="1:11" ht="14.1" customHeight="1" x14ac:dyDescent="0.2">
      <c r="A21" s="64"/>
      <c r="B21" s="67" t="str">
        <f>IFERROR(CODE(RIGHT(WheatBread6[[#This Row],[UPC]],1)) - 48,"")</f>
        <v/>
      </c>
      <c r="C21"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1" s="67" t="str">
        <f>IF(WheatBread6[[#This Row],[Calc Check]]="","",IF(WheatBread6[[#This Row],[Calc Check]]=10,IF(WheatBread6[[#This Row],[UPC Check]]=0,"YES","NO"),IF(WheatBread6[[#This Row],[Calc Check]]=WheatBread6[[#This Row],[UPC Check]],"YES","NO")))</f>
        <v/>
      </c>
      <c r="E21" s="65"/>
      <c r="F21" s="65"/>
      <c r="G21" s="65"/>
      <c r="H21" s="70">
        <v>16</v>
      </c>
      <c r="I21" s="63"/>
      <c r="J21" s="65"/>
      <c r="K21" s="66"/>
    </row>
    <row r="22" spans="1:11" ht="14.1" customHeight="1" x14ac:dyDescent="0.2">
      <c r="A22" s="64"/>
      <c r="B22" s="67" t="str">
        <f>IFERROR(CODE(RIGHT(WheatBread6[[#This Row],[UPC]],1)) - 48,"")</f>
        <v/>
      </c>
      <c r="C22"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2" s="67" t="str">
        <f>IF(WheatBread6[[#This Row],[Calc Check]]="","",IF(WheatBread6[[#This Row],[Calc Check]]=10,IF(WheatBread6[[#This Row],[UPC Check]]=0,"YES","NO"),IF(WheatBread6[[#This Row],[Calc Check]]=WheatBread6[[#This Row],[UPC Check]],"YES","NO")))</f>
        <v/>
      </c>
      <c r="E22" s="65"/>
      <c r="F22" s="65"/>
      <c r="G22" s="65"/>
      <c r="H22" s="70">
        <v>16</v>
      </c>
      <c r="I22" s="63"/>
      <c r="J22" s="65"/>
      <c r="K22" s="66"/>
    </row>
    <row r="23" spans="1:11" ht="14.1" customHeight="1" x14ac:dyDescent="0.2">
      <c r="A23" s="64"/>
      <c r="B23" s="67" t="str">
        <f>IFERROR(CODE(RIGHT(WheatBread6[[#This Row],[UPC]],1)) - 48,"")</f>
        <v/>
      </c>
      <c r="C23"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3" s="67" t="str">
        <f>IF(WheatBread6[[#This Row],[Calc Check]]="","",IF(WheatBread6[[#This Row],[Calc Check]]=10,IF(WheatBread6[[#This Row],[UPC Check]]=0,"YES","NO"),IF(WheatBread6[[#This Row],[Calc Check]]=WheatBread6[[#This Row],[UPC Check]],"YES","NO")))</f>
        <v/>
      </c>
      <c r="E23" s="65"/>
      <c r="F23" s="65"/>
      <c r="G23" s="65"/>
      <c r="H23" s="70">
        <v>16</v>
      </c>
      <c r="I23" s="63"/>
      <c r="J23" s="65"/>
      <c r="K23" s="66"/>
    </row>
    <row r="24" spans="1:11" ht="14.1" customHeight="1" x14ac:dyDescent="0.2">
      <c r="A24" s="64"/>
      <c r="B24" s="67" t="str">
        <f>IFERROR(CODE(RIGHT(WheatBread6[[#This Row],[UPC]],1)) - 48,"")</f>
        <v/>
      </c>
      <c r="C24"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4" s="67" t="str">
        <f>IF(WheatBread6[[#This Row],[Calc Check]]="","",IF(WheatBread6[[#This Row],[Calc Check]]=10,IF(WheatBread6[[#This Row],[UPC Check]]=0,"YES","NO"),IF(WheatBread6[[#This Row],[Calc Check]]=WheatBread6[[#This Row],[UPC Check]],"YES","NO")))</f>
        <v/>
      </c>
      <c r="E24" s="65"/>
      <c r="F24" s="65"/>
      <c r="G24" s="65"/>
      <c r="H24" s="70">
        <v>16</v>
      </c>
      <c r="I24" s="63"/>
      <c r="J24" s="65"/>
      <c r="K24" s="66"/>
    </row>
    <row r="25" spans="1:11" ht="14.1" customHeight="1" x14ac:dyDescent="0.2">
      <c r="A25" s="64"/>
      <c r="B25" s="67" t="str">
        <f>IFERROR(CODE(RIGHT(WheatBread6[[#This Row],[UPC]],1)) - 48,"")</f>
        <v/>
      </c>
      <c r="C25"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5" s="67" t="str">
        <f>IF(WheatBread6[[#This Row],[Calc Check]]="","",IF(WheatBread6[[#This Row],[Calc Check]]=10,IF(WheatBread6[[#This Row],[UPC Check]]=0,"YES","NO"),IF(WheatBread6[[#This Row],[Calc Check]]=WheatBread6[[#This Row],[UPC Check]],"YES","NO")))</f>
        <v/>
      </c>
      <c r="E25" s="65"/>
      <c r="F25" s="65"/>
      <c r="G25" s="65"/>
      <c r="H25" s="70">
        <v>16</v>
      </c>
      <c r="I25" s="63"/>
      <c r="J25" s="65"/>
      <c r="K25" s="66"/>
    </row>
    <row r="26" spans="1:11" ht="14.1" customHeight="1" x14ac:dyDescent="0.2">
      <c r="A26" s="64"/>
      <c r="B26" s="67" t="str">
        <f>IFERROR(CODE(RIGHT(WheatBread6[[#This Row],[UPC]],1)) - 48,"")</f>
        <v/>
      </c>
      <c r="C26"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6" s="67" t="str">
        <f>IF(WheatBread6[[#This Row],[Calc Check]]="","",IF(WheatBread6[[#This Row],[Calc Check]]=10,IF(WheatBread6[[#This Row],[UPC Check]]=0,"YES","NO"),IF(WheatBread6[[#This Row],[Calc Check]]=WheatBread6[[#This Row],[UPC Check]],"YES","NO")))</f>
        <v/>
      </c>
      <c r="E26" s="65"/>
      <c r="F26" s="65"/>
      <c r="G26" s="65"/>
      <c r="H26" s="70">
        <v>16</v>
      </c>
      <c r="I26" s="63"/>
      <c r="J26" s="65"/>
      <c r="K26" s="66"/>
    </row>
    <row r="27" spans="1:11" ht="14.1" customHeight="1" x14ac:dyDescent="0.2">
      <c r="A27" s="64"/>
      <c r="B27" s="67" t="str">
        <f>IFERROR(CODE(RIGHT(WheatBread6[[#This Row],[UPC]],1)) - 48,"")</f>
        <v/>
      </c>
      <c r="C27"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7" s="67" t="str">
        <f>IF(WheatBread6[[#This Row],[Calc Check]]="","",IF(WheatBread6[[#This Row],[Calc Check]]=10,IF(WheatBread6[[#This Row],[UPC Check]]=0,"YES","NO"),IF(WheatBread6[[#This Row],[Calc Check]]=WheatBread6[[#This Row],[UPC Check]],"YES","NO")))</f>
        <v/>
      </c>
      <c r="E27" s="65"/>
      <c r="F27" s="65"/>
      <c r="G27" s="65"/>
      <c r="H27" s="70">
        <v>16</v>
      </c>
      <c r="I27" s="63"/>
      <c r="J27" s="65"/>
      <c r="K27" s="66"/>
    </row>
    <row r="28" spans="1:11" ht="14.1" customHeight="1" x14ac:dyDescent="0.2">
      <c r="A28" s="64"/>
      <c r="B28" s="67" t="str">
        <f>IFERROR(CODE(RIGHT(WheatBread6[[#This Row],[UPC]],1)) - 48,"")</f>
        <v/>
      </c>
      <c r="C28"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8" s="67" t="str">
        <f>IF(WheatBread6[[#This Row],[Calc Check]]="","",IF(WheatBread6[[#This Row],[Calc Check]]=10,IF(WheatBread6[[#This Row],[UPC Check]]=0,"YES","NO"),IF(WheatBread6[[#This Row],[Calc Check]]=WheatBread6[[#This Row],[UPC Check]],"YES","NO")))</f>
        <v/>
      </c>
      <c r="E28" s="65"/>
      <c r="F28" s="65"/>
      <c r="G28" s="65"/>
      <c r="H28" s="70">
        <v>16</v>
      </c>
      <c r="I28" s="63"/>
      <c r="J28" s="65"/>
      <c r="K28" s="66"/>
    </row>
    <row r="29" spans="1:11" ht="14.1" customHeight="1" x14ac:dyDescent="0.2">
      <c r="A29" s="64"/>
      <c r="B29" s="67" t="str">
        <f>IFERROR(CODE(RIGHT(WheatBread6[[#This Row],[UPC]],1)) - 48,"")</f>
        <v/>
      </c>
      <c r="C29"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29" s="67" t="str">
        <f>IF(WheatBread6[[#This Row],[Calc Check]]="","",IF(WheatBread6[[#This Row],[Calc Check]]=10,IF(WheatBread6[[#This Row],[UPC Check]]=0,"YES","NO"),IF(WheatBread6[[#This Row],[Calc Check]]=WheatBread6[[#This Row],[UPC Check]],"YES","NO")))</f>
        <v/>
      </c>
      <c r="E29" s="65"/>
      <c r="F29" s="65"/>
      <c r="G29" s="65"/>
      <c r="H29" s="70">
        <v>16</v>
      </c>
      <c r="I29" s="63"/>
      <c r="J29" s="65"/>
      <c r="K29" s="66"/>
    </row>
    <row r="30" spans="1:11" ht="14.1" customHeight="1" x14ac:dyDescent="0.2">
      <c r="A30" s="64"/>
      <c r="B30" s="67" t="str">
        <f>IFERROR(CODE(RIGHT(WheatBread6[[#This Row],[UPC]],1)) - 48,"")</f>
        <v/>
      </c>
      <c r="C30"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0" s="67" t="str">
        <f>IF(WheatBread6[[#This Row],[Calc Check]]="","",IF(WheatBread6[[#This Row],[Calc Check]]=10,IF(WheatBread6[[#This Row],[UPC Check]]=0,"YES","NO"),IF(WheatBread6[[#This Row],[Calc Check]]=WheatBread6[[#This Row],[UPC Check]],"YES","NO")))</f>
        <v/>
      </c>
      <c r="E30" s="65"/>
      <c r="F30" s="65"/>
      <c r="G30" s="65"/>
      <c r="H30" s="70">
        <v>16</v>
      </c>
      <c r="I30" s="63"/>
      <c r="J30" s="65"/>
      <c r="K30" s="66"/>
    </row>
    <row r="31" spans="1:11" ht="14.1" customHeight="1" x14ac:dyDescent="0.2">
      <c r="A31" s="64"/>
      <c r="B31" s="67" t="str">
        <f>IFERROR(CODE(RIGHT(WheatBread6[[#This Row],[UPC]],1)) - 48,"")</f>
        <v/>
      </c>
      <c r="C31"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1" s="67" t="str">
        <f>IF(WheatBread6[[#This Row],[Calc Check]]="","",IF(WheatBread6[[#This Row],[Calc Check]]=10,IF(WheatBread6[[#This Row],[UPC Check]]=0,"YES","NO"),IF(WheatBread6[[#This Row],[Calc Check]]=WheatBread6[[#This Row],[UPC Check]],"YES","NO")))</f>
        <v/>
      </c>
      <c r="E31" s="65"/>
      <c r="F31" s="65"/>
      <c r="G31" s="65"/>
      <c r="H31" s="70">
        <v>16</v>
      </c>
      <c r="I31" s="63"/>
      <c r="J31" s="65"/>
      <c r="K31" s="66"/>
    </row>
    <row r="32" spans="1:11" ht="14.1" customHeight="1" x14ac:dyDescent="0.2">
      <c r="A32" s="64"/>
      <c r="B32" s="67" t="str">
        <f>IFERROR(CODE(RIGHT(WheatBread6[[#This Row],[UPC]],1)) - 48,"")</f>
        <v/>
      </c>
      <c r="C32"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2" s="67" t="str">
        <f>IF(WheatBread6[[#This Row],[Calc Check]]="","",IF(WheatBread6[[#This Row],[Calc Check]]=10,IF(WheatBread6[[#This Row],[UPC Check]]=0,"YES","NO"),IF(WheatBread6[[#This Row],[Calc Check]]=WheatBread6[[#This Row],[UPC Check]],"YES","NO")))</f>
        <v/>
      </c>
      <c r="E32" s="65"/>
      <c r="F32" s="65"/>
      <c r="G32" s="65"/>
      <c r="H32" s="70">
        <v>16</v>
      </c>
      <c r="I32" s="63"/>
      <c r="J32" s="65"/>
      <c r="K32" s="66"/>
    </row>
    <row r="33" spans="1:11" ht="14.1" customHeight="1" x14ac:dyDescent="0.2">
      <c r="A33" s="64"/>
      <c r="B33" s="67" t="str">
        <f>IFERROR(CODE(RIGHT(WheatBread6[[#This Row],[UPC]],1)) - 48,"")</f>
        <v/>
      </c>
      <c r="C33"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3" s="67" t="str">
        <f>IF(WheatBread6[[#This Row],[Calc Check]]="","",IF(WheatBread6[[#This Row],[Calc Check]]=10,IF(WheatBread6[[#This Row],[UPC Check]]=0,"YES","NO"),IF(WheatBread6[[#This Row],[Calc Check]]=WheatBread6[[#This Row],[UPC Check]],"YES","NO")))</f>
        <v/>
      </c>
      <c r="E33" s="65"/>
      <c r="F33" s="65"/>
      <c r="G33" s="65"/>
      <c r="H33" s="70">
        <v>16</v>
      </c>
      <c r="I33" s="63"/>
      <c r="J33" s="65"/>
      <c r="K33" s="66"/>
    </row>
    <row r="34" spans="1:11" ht="14.1" customHeight="1" x14ac:dyDescent="0.2">
      <c r="A34" s="64"/>
      <c r="B34" s="67" t="str">
        <f>IFERROR(CODE(RIGHT(WheatBread6[[#This Row],[UPC]],1)) - 48,"")</f>
        <v/>
      </c>
      <c r="C34"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4" s="67" t="str">
        <f>IF(WheatBread6[[#This Row],[Calc Check]]="","",IF(WheatBread6[[#This Row],[Calc Check]]=10,IF(WheatBread6[[#This Row],[UPC Check]]=0,"YES","NO"),IF(WheatBread6[[#This Row],[Calc Check]]=WheatBread6[[#This Row],[UPC Check]],"YES","NO")))</f>
        <v/>
      </c>
      <c r="E34" s="65"/>
      <c r="F34" s="65"/>
      <c r="G34" s="65"/>
      <c r="H34" s="70">
        <v>16</v>
      </c>
      <c r="I34" s="63"/>
      <c r="J34" s="65"/>
      <c r="K34" s="66"/>
    </row>
    <row r="35" spans="1:11" ht="14.1" customHeight="1" x14ac:dyDescent="0.2">
      <c r="A35" s="64"/>
      <c r="B35" s="67" t="str">
        <f>IFERROR(CODE(RIGHT(WheatBread6[[#This Row],[UPC]],1)) - 48,"")</f>
        <v/>
      </c>
      <c r="C35"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5" s="67" t="str">
        <f>IF(WheatBread6[[#This Row],[Calc Check]]="","",IF(WheatBread6[[#This Row],[Calc Check]]=10,IF(WheatBread6[[#This Row],[UPC Check]]=0,"YES","NO"),IF(WheatBread6[[#This Row],[Calc Check]]=WheatBread6[[#This Row],[UPC Check]],"YES","NO")))</f>
        <v/>
      </c>
      <c r="E35" s="65"/>
      <c r="F35" s="65"/>
      <c r="G35" s="65"/>
      <c r="H35" s="70">
        <v>16</v>
      </c>
      <c r="I35" s="63"/>
      <c r="J35" s="65"/>
      <c r="K35" s="66"/>
    </row>
    <row r="36" spans="1:11" ht="14.1" customHeight="1" x14ac:dyDescent="0.2">
      <c r="A36" s="64"/>
      <c r="B36" s="67" t="str">
        <f>IFERROR(CODE(RIGHT(WheatBread6[[#This Row],[UPC]],1)) - 48,"")</f>
        <v/>
      </c>
      <c r="C36" s="67" t="str">
        <f>IFERROR(CODE(10 - MOD(3*SUM(MID(WheatBread6[UPC],2,1),MID(WheatBread6[UPC],4,1),MID(WheatBread6[UPC],6,1),MID(WheatBread6[UPC],8,1),MID(WheatBread6[UPC],10,1),MID(WheatBread6[UPC],12,1))+SUM(MID(WheatBread6[UPC],1,1),MID(WheatBread6[UPC],3,1),MID(WheatBread6[UPC],5,1),MID(WheatBread6[UPC],7,1),MID(WheatBread6[UPC],9,1),MID(WheatBread6[UPC],11,1)),10))-48,"")</f>
        <v/>
      </c>
      <c r="D36" s="67" t="str">
        <f>IF(WheatBread6[[#This Row],[Calc Check]]="","",IF(WheatBread6[[#This Row],[Calc Check]]=10,IF(WheatBread6[[#This Row],[UPC Check]]=0,"YES","NO"),IF(WheatBread6[[#This Row],[Calc Check]]=WheatBread6[[#This Row],[UPC Check]],"YES","NO")))</f>
        <v/>
      </c>
      <c r="E36" s="65"/>
      <c r="F36" s="65"/>
      <c r="G36" s="65"/>
      <c r="H36" s="70">
        <v>16</v>
      </c>
      <c r="I36" s="63"/>
      <c r="J36" s="65"/>
      <c r="K36" s="66"/>
    </row>
  </sheetData>
  <sheetProtection algorithmName="SHA-512" hashValue="cmzXD69Spr5XbI6HOK9dOvFQRqb94A2AqiaLNkfSeSiplX0L/MLzf/pfERKlDxBSf4DKpsiURQ89LuMTjI2ysg==" saltValue="GuaSPatq9FsST2On7C0DoQ==" spinCount="100000" sheet="1" objects="1" scenarios="1" selectLockedCells="1"/>
  <mergeCells count="6">
    <mergeCell ref="A3:B3"/>
    <mergeCell ref="A4:B4"/>
    <mergeCell ref="A1:G1"/>
    <mergeCell ref="A11:F11"/>
    <mergeCell ref="A9:F9"/>
    <mergeCell ref="A10:F10"/>
  </mergeCells>
  <dataValidations count="2">
    <dataValidation type="decimal" operator="greaterThan" allowBlank="1" showInputMessage="1" showErrorMessage="1" errorTitle="Invalid Serving Size" error="Please enter a serving size (in grams) greater than 0." sqref="I18:I36">
      <formula1>0</formula1>
    </dataValidation>
    <dataValidation allowBlank="1" showInputMessage="1" sqref="K18:K36"/>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zoomScaleNormal="100" workbookViewId="0">
      <selection activeCell="A33" sqref="A33"/>
    </sheetView>
  </sheetViews>
  <sheetFormatPr defaultColWidth="8.7109375" defaultRowHeight="12.75" x14ac:dyDescent="0.2"/>
  <cols>
    <col min="1" max="1" width="19.140625" style="19" customWidth="1"/>
    <col min="2" max="4" width="7.140625" style="19" customWidth="1"/>
    <col min="5" max="7" width="18.140625" style="19" customWidth="1"/>
    <col min="8" max="8" width="11.42578125" style="19" customWidth="1"/>
    <col min="9" max="10" width="11.42578125" style="42" customWidth="1"/>
    <col min="11" max="11" width="18.7109375" style="19" customWidth="1"/>
    <col min="12" max="12" width="11.42578125" style="19" customWidth="1"/>
    <col min="13" max="13" width="18.140625" style="19" customWidth="1"/>
    <col min="14" max="15" width="6.85546875" style="19" customWidth="1"/>
    <col min="16" max="20" width="4.5703125" style="19" customWidth="1"/>
    <col min="21" max="21" width="34.140625" style="19" customWidth="1"/>
    <col min="22" max="16384" width="8.7109375" style="19"/>
  </cols>
  <sheetData>
    <row r="1" spans="1:14" s="11" customFormat="1" ht="99.95" customHeight="1" x14ac:dyDescent="0.2">
      <c r="A1" s="104" t="s">
        <v>106</v>
      </c>
      <c r="B1" s="104"/>
      <c r="C1" s="104"/>
      <c r="D1" s="104"/>
      <c r="E1" s="104"/>
      <c r="F1" s="104"/>
      <c r="G1" s="104"/>
    </row>
    <row r="2" spans="1:14" ht="15" x14ac:dyDescent="0.25">
      <c r="A2" s="31"/>
      <c r="B2" s="30"/>
      <c r="C2" s="35"/>
      <c r="D2" s="35"/>
      <c r="E2" s="31"/>
      <c r="F2" s="32"/>
      <c r="G2" s="32"/>
      <c r="H2" s="32"/>
      <c r="I2" s="33"/>
      <c r="J2" s="33"/>
      <c r="K2" s="31"/>
      <c r="L2" s="31"/>
      <c r="M2" s="34"/>
      <c r="N2" s="34"/>
    </row>
    <row r="3" spans="1:14" ht="37.5" customHeight="1" x14ac:dyDescent="0.2">
      <c r="A3" s="105" t="s">
        <v>56</v>
      </c>
      <c r="B3" s="105"/>
      <c r="C3" s="105"/>
      <c r="D3" s="105"/>
      <c r="F3" s="58" t="s">
        <v>79</v>
      </c>
      <c r="G3" s="32"/>
      <c r="H3" s="32"/>
      <c r="I3" s="33"/>
      <c r="J3" s="33"/>
      <c r="K3" s="31"/>
      <c r="L3" s="31"/>
      <c r="M3" s="34"/>
      <c r="N3" s="34"/>
    </row>
    <row r="4" spans="1:14" ht="14.45" customHeight="1" x14ac:dyDescent="0.2">
      <c r="A4" s="102" t="s">
        <v>107</v>
      </c>
      <c r="B4" s="102"/>
      <c r="C4" s="102"/>
      <c r="D4" s="102"/>
      <c r="F4" s="59" t="s">
        <v>85</v>
      </c>
      <c r="G4" s="33"/>
      <c r="H4" s="32"/>
      <c r="I4" s="33"/>
      <c r="J4" s="33"/>
      <c r="K4" s="36"/>
      <c r="L4" s="36"/>
      <c r="M4" s="37"/>
      <c r="N4" s="37"/>
    </row>
    <row r="5" spans="1:14" ht="14.45" customHeight="1" x14ac:dyDescent="0.2">
      <c r="A5" s="59"/>
      <c r="B5" s="59"/>
      <c r="C5" s="59"/>
      <c r="D5" s="59"/>
      <c r="F5" s="59" t="s">
        <v>108</v>
      </c>
      <c r="G5" s="32"/>
      <c r="H5" s="32"/>
      <c r="I5" s="33"/>
      <c r="J5" s="33"/>
      <c r="K5" s="31"/>
      <c r="L5" s="31"/>
      <c r="M5" s="34"/>
      <c r="N5" s="34"/>
    </row>
    <row r="6" spans="1:14" ht="14.25" x14ac:dyDescent="0.2">
      <c r="A6" s="45"/>
      <c r="B6" s="45"/>
      <c r="C6" s="48"/>
      <c r="D6" s="48"/>
      <c r="E6" s="45"/>
      <c r="F6" s="46"/>
      <c r="G6" s="32"/>
      <c r="H6" s="32"/>
      <c r="I6" s="33"/>
      <c r="J6" s="33"/>
      <c r="K6" s="31"/>
      <c r="L6" s="31"/>
      <c r="M6" s="34"/>
      <c r="N6" s="34"/>
    </row>
    <row r="7" spans="1:14" ht="14.45" customHeight="1" x14ac:dyDescent="0.2">
      <c r="A7" s="105" t="s">
        <v>44</v>
      </c>
      <c r="B7" s="105"/>
      <c r="C7" s="105"/>
      <c r="D7" s="105"/>
      <c r="E7" s="105"/>
      <c r="F7" s="105"/>
      <c r="G7" s="32"/>
      <c r="H7" s="32"/>
      <c r="I7" s="33"/>
      <c r="J7" s="33"/>
      <c r="K7" s="31"/>
      <c r="L7" s="31"/>
      <c r="M7" s="34"/>
      <c r="N7" s="34"/>
    </row>
    <row r="8" spans="1:14" ht="25.5" customHeight="1" x14ac:dyDescent="0.2">
      <c r="A8" s="120" t="s">
        <v>109</v>
      </c>
      <c r="B8" s="110"/>
      <c r="C8" s="110"/>
      <c r="D8" s="110"/>
      <c r="E8" s="110"/>
      <c r="F8" s="110"/>
      <c r="G8" s="32"/>
      <c r="H8" s="31"/>
      <c r="I8" s="38"/>
      <c r="J8" s="38"/>
      <c r="K8" s="31"/>
      <c r="L8" s="31"/>
      <c r="M8" s="34"/>
      <c r="N8" s="34"/>
    </row>
    <row r="9" spans="1:14" ht="39.6" customHeight="1" x14ac:dyDescent="0.2">
      <c r="A9" s="115" t="s">
        <v>110</v>
      </c>
      <c r="B9" s="116"/>
      <c r="C9" s="116"/>
      <c r="D9" s="116"/>
      <c r="E9" s="116"/>
      <c r="F9" s="116"/>
      <c r="G9" s="32"/>
      <c r="H9" s="31"/>
      <c r="I9" s="38"/>
      <c r="J9" s="38"/>
      <c r="K9" s="31"/>
      <c r="L9" s="31"/>
      <c r="M9" s="34"/>
      <c r="N9" s="34"/>
    </row>
    <row r="10" spans="1:14" ht="24.95" customHeight="1" x14ac:dyDescent="0.2">
      <c r="A10" s="113" t="s">
        <v>111</v>
      </c>
      <c r="B10" s="113"/>
      <c r="C10" s="113"/>
      <c r="D10" s="113"/>
      <c r="E10" s="113"/>
      <c r="F10" s="113"/>
      <c r="G10" s="32"/>
      <c r="H10" s="31"/>
      <c r="I10" s="38"/>
      <c r="J10" s="38"/>
      <c r="K10" s="31"/>
      <c r="L10" s="31"/>
      <c r="M10" s="34"/>
      <c r="N10" s="34"/>
    </row>
    <row r="11" spans="1:14" ht="24.95" customHeight="1" x14ac:dyDescent="0.2">
      <c r="A11" s="106" t="s">
        <v>112</v>
      </c>
      <c r="B11" s="106"/>
      <c r="C11" s="106"/>
      <c r="D11" s="106"/>
      <c r="E11" s="106"/>
      <c r="F11" s="106"/>
      <c r="G11" s="32"/>
      <c r="H11" s="31"/>
      <c r="I11" s="38"/>
      <c r="J11" s="38"/>
      <c r="K11" s="31"/>
      <c r="L11" s="31"/>
      <c r="M11" s="34"/>
      <c r="N11" s="34"/>
    </row>
    <row r="12" spans="1:14" ht="18.600000000000001" customHeight="1" x14ac:dyDescent="0.2">
      <c r="A12" s="113" t="s">
        <v>46</v>
      </c>
      <c r="B12" s="120"/>
      <c r="C12" s="120"/>
      <c r="D12" s="120"/>
      <c r="E12" s="120"/>
      <c r="F12" s="120"/>
      <c r="G12" s="32"/>
      <c r="H12" s="31"/>
      <c r="I12" s="38"/>
      <c r="J12" s="38"/>
      <c r="K12" s="31"/>
      <c r="L12" s="31"/>
      <c r="M12" s="34"/>
      <c r="N12" s="34"/>
    </row>
    <row r="13" spans="1:14" ht="56.25" customHeight="1" x14ac:dyDescent="0.2">
      <c r="A13" s="106" t="s">
        <v>113</v>
      </c>
      <c r="B13" s="110"/>
      <c r="C13" s="110"/>
      <c r="D13" s="110"/>
      <c r="E13" s="110"/>
      <c r="F13" s="110"/>
      <c r="G13" s="32"/>
      <c r="H13" s="31"/>
      <c r="I13" s="38"/>
      <c r="J13" s="38"/>
      <c r="K13" s="31"/>
      <c r="L13" s="31"/>
      <c r="M13" s="34"/>
      <c r="N13" s="34"/>
    </row>
    <row r="14" spans="1:14" ht="18.600000000000001" customHeight="1" x14ac:dyDescent="0.2">
      <c r="A14" s="113" t="s">
        <v>46</v>
      </c>
      <c r="B14" s="113"/>
      <c r="C14" s="113"/>
      <c r="D14" s="113"/>
      <c r="E14" s="113"/>
      <c r="F14" s="113"/>
      <c r="G14" s="32"/>
      <c r="H14" s="31"/>
      <c r="I14" s="38"/>
      <c r="J14" s="38"/>
      <c r="K14" s="31"/>
      <c r="L14" s="31"/>
      <c r="M14" s="34"/>
      <c r="N14" s="34"/>
    </row>
    <row r="15" spans="1:14" ht="24.95" customHeight="1" x14ac:dyDescent="0.2">
      <c r="A15" s="106" t="s">
        <v>114</v>
      </c>
      <c r="B15" s="106"/>
      <c r="C15" s="106"/>
      <c r="D15" s="106"/>
      <c r="E15" s="106"/>
      <c r="F15" s="106"/>
      <c r="G15" s="32"/>
      <c r="H15" s="31"/>
      <c r="I15" s="38"/>
      <c r="J15" s="38"/>
      <c r="K15" s="31"/>
      <c r="L15" s="31"/>
      <c r="M15" s="34"/>
      <c r="N15" s="34"/>
    </row>
    <row r="16" spans="1:14" ht="18.600000000000001" customHeight="1" x14ac:dyDescent="0.2">
      <c r="A16" s="113" t="s">
        <v>46</v>
      </c>
      <c r="B16" s="120"/>
      <c r="C16" s="120"/>
      <c r="D16" s="120"/>
      <c r="E16" s="120"/>
      <c r="F16" s="120"/>
      <c r="G16" s="32"/>
      <c r="H16" s="31"/>
      <c r="I16" s="38"/>
      <c r="J16" s="38"/>
      <c r="K16" s="31"/>
      <c r="L16" s="31"/>
      <c r="M16" s="34"/>
      <c r="N16" s="34"/>
    </row>
    <row r="17" spans="1:21" ht="47.45" customHeight="1" x14ac:dyDescent="0.2">
      <c r="A17" s="106" t="s">
        <v>115</v>
      </c>
      <c r="B17" s="110"/>
      <c r="C17" s="110"/>
      <c r="D17" s="110"/>
      <c r="E17" s="110"/>
      <c r="F17" s="110"/>
      <c r="G17" s="32"/>
      <c r="H17" s="31"/>
      <c r="I17" s="38"/>
      <c r="J17" s="38"/>
      <c r="K17" s="31"/>
      <c r="L17" s="31"/>
      <c r="M17" s="34"/>
      <c r="N17" s="34"/>
    </row>
    <row r="18" spans="1:21" ht="18.600000000000001" customHeight="1" x14ac:dyDescent="0.2">
      <c r="A18" s="113" t="s">
        <v>46</v>
      </c>
      <c r="B18" s="113"/>
      <c r="C18" s="113"/>
      <c r="D18" s="113"/>
      <c r="E18" s="113"/>
      <c r="F18" s="113"/>
      <c r="G18" s="32"/>
      <c r="H18" s="31"/>
      <c r="I18" s="38"/>
      <c r="J18" s="38"/>
      <c r="K18" s="31"/>
      <c r="L18" s="31"/>
      <c r="M18" s="34"/>
      <c r="N18" s="34"/>
    </row>
    <row r="19" spans="1:21" ht="24.95" customHeight="1" x14ac:dyDescent="0.2">
      <c r="A19" s="106" t="s">
        <v>116</v>
      </c>
      <c r="B19" s="106"/>
      <c r="C19" s="106"/>
      <c r="D19" s="106"/>
      <c r="E19" s="106"/>
      <c r="F19" s="106"/>
      <c r="G19" s="32"/>
      <c r="H19" s="31"/>
      <c r="I19" s="38"/>
      <c r="J19" s="38"/>
      <c r="K19" s="31"/>
      <c r="L19" s="31"/>
      <c r="M19" s="34"/>
      <c r="N19" s="34"/>
    </row>
    <row r="20" spans="1:21" ht="18.600000000000001" customHeight="1" x14ac:dyDescent="0.2">
      <c r="A20" s="113" t="s">
        <v>46</v>
      </c>
      <c r="B20" s="113"/>
      <c r="C20" s="113"/>
      <c r="D20" s="113"/>
      <c r="E20" s="113"/>
      <c r="F20" s="113"/>
      <c r="G20" s="32"/>
      <c r="H20" s="31"/>
      <c r="I20" s="38"/>
      <c r="J20" s="38"/>
      <c r="K20" s="31"/>
      <c r="L20" s="31"/>
      <c r="M20" s="34"/>
      <c r="N20" s="34"/>
    </row>
    <row r="21" spans="1:21" ht="24.95" customHeight="1" x14ac:dyDescent="0.2">
      <c r="A21" s="106" t="s">
        <v>117</v>
      </c>
      <c r="B21" s="106"/>
      <c r="C21" s="106"/>
      <c r="D21" s="106"/>
      <c r="E21" s="106"/>
      <c r="F21" s="106"/>
      <c r="G21" s="32"/>
      <c r="H21" s="31"/>
      <c r="I21" s="38"/>
      <c r="J21" s="38"/>
      <c r="K21" s="31"/>
      <c r="L21" s="31"/>
      <c r="M21" s="34"/>
      <c r="N21" s="34"/>
    </row>
    <row r="22" spans="1:21" ht="12.95" customHeight="1" x14ac:dyDescent="0.2">
      <c r="A22" s="43"/>
      <c r="B22" s="43"/>
      <c r="C22" s="43"/>
      <c r="D22" s="43"/>
      <c r="E22" s="43"/>
      <c r="F22" s="43"/>
      <c r="G22" s="32"/>
      <c r="H22" s="31"/>
      <c r="I22" s="38"/>
      <c r="J22" s="38"/>
      <c r="K22" s="31"/>
      <c r="L22" s="31"/>
      <c r="M22" s="34"/>
      <c r="N22" s="34"/>
    </row>
    <row r="23" spans="1:21" s="44" customFormat="1" x14ac:dyDescent="0.2">
      <c r="A23" s="49" t="s">
        <v>60</v>
      </c>
      <c r="B23" s="49"/>
      <c r="C23" s="49"/>
      <c r="D23" s="49"/>
      <c r="E23" s="50"/>
      <c r="F23" s="51"/>
      <c r="G23" s="47"/>
      <c r="H23" s="52"/>
      <c r="I23" s="52"/>
      <c r="J23" s="52"/>
      <c r="K23" s="45"/>
      <c r="L23" s="45"/>
      <c r="M23" s="53"/>
      <c r="N23" s="53"/>
    </row>
    <row r="24" spans="1:21" s="44" customFormat="1" x14ac:dyDescent="0.2">
      <c r="A24" s="49" t="s">
        <v>118</v>
      </c>
      <c r="B24" s="49"/>
      <c r="C24" s="49"/>
      <c r="D24" s="49"/>
      <c r="E24" s="50"/>
      <c r="F24" s="51"/>
      <c r="G24" s="47"/>
      <c r="H24" s="52"/>
      <c r="I24" s="52"/>
      <c r="J24" s="52"/>
      <c r="K24" s="45"/>
      <c r="L24" s="45"/>
      <c r="M24" s="53"/>
      <c r="N24" s="53"/>
    </row>
    <row r="25" spans="1:21" s="44" customFormat="1" x14ac:dyDescent="0.2">
      <c r="A25" s="49"/>
      <c r="B25" s="49"/>
      <c r="C25" s="49"/>
      <c r="D25" s="49"/>
      <c r="E25" s="50"/>
      <c r="F25" s="51"/>
      <c r="G25" s="47"/>
      <c r="H25" s="52"/>
      <c r="I25" s="52"/>
      <c r="J25" s="52"/>
      <c r="K25" s="45"/>
      <c r="L25" s="45"/>
      <c r="M25" s="53"/>
      <c r="N25" s="53"/>
    </row>
    <row r="26" spans="1:21" s="44" customFormat="1" x14ac:dyDescent="0.2">
      <c r="A26" s="57" t="s">
        <v>61</v>
      </c>
      <c r="B26" s="45"/>
      <c r="C26" s="45"/>
      <c r="D26" s="45"/>
      <c r="E26" s="45"/>
      <c r="F26" s="45"/>
      <c r="G26" s="46"/>
      <c r="H26" s="45"/>
      <c r="I26" s="52"/>
      <c r="J26" s="52"/>
      <c r="K26" s="45"/>
      <c r="L26" s="45"/>
      <c r="M26" s="53"/>
      <c r="N26" s="53"/>
    </row>
    <row r="27" spans="1:21" s="44" customFormat="1" x14ac:dyDescent="0.2">
      <c r="A27" s="45" t="s">
        <v>48</v>
      </c>
      <c r="B27" s="45"/>
      <c r="C27" s="45"/>
      <c r="D27" s="45"/>
      <c r="E27" s="45"/>
      <c r="F27" s="45"/>
      <c r="G27" s="46"/>
      <c r="H27" s="45"/>
      <c r="I27" s="52"/>
      <c r="J27" s="52"/>
      <c r="K27" s="45"/>
      <c r="L27" s="45"/>
      <c r="M27" s="53"/>
      <c r="N27" s="53"/>
    </row>
    <row r="28" spans="1:21" s="44" customFormat="1" x14ac:dyDescent="0.2">
      <c r="A28" s="45" t="s">
        <v>49</v>
      </c>
      <c r="B28" s="45"/>
      <c r="C28" s="54"/>
      <c r="D28" s="54"/>
      <c r="E28" s="45"/>
      <c r="F28" s="54"/>
      <c r="G28" s="46"/>
      <c r="H28" s="45"/>
      <c r="I28" s="52"/>
      <c r="J28" s="52"/>
      <c r="K28" s="45"/>
      <c r="L28" s="45"/>
      <c r="M28" s="53"/>
      <c r="N28" s="53"/>
    </row>
    <row r="29" spans="1:21" ht="14.25" x14ac:dyDescent="0.2">
      <c r="A29" s="54" t="s">
        <v>62</v>
      </c>
      <c r="B29" s="39"/>
      <c r="C29" s="39"/>
      <c r="D29" s="39"/>
      <c r="E29" s="39"/>
      <c r="F29" s="39"/>
      <c r="G29" s="32"/>
      <c r="H29" s="31"/>
      <c r="I29" s="38"/>
      <c r="J29" s="38"/>
      <c r="K29" s="31"/>
      <c r="L29" s="31"/>
      <c r="M29" s="34"/>
      <c r="N29" s="34"/>
    </row>
    <row r="30" spans="1:21" ht="14.25" x14ac:dyDescent="0.2">
      <c r="A30" s="53" t="s">
        <v>72</v>
      </c>
      <c r="B30" s="34"/>
      <c r="C30" s="40"/>
      <c r="D30" s="40"/>
      <c r="E30" s="34"/>
      <c r="F30" s="40"/>
      <c r="G30" s="41"/>
      <c r="H30" s="34"/>
      <c r="I30" s="1"/>
      <c r="J30" s="1"/>
      <c r="K30" s="34"/>
      <c r="L30" s="34"/>
      <c r="M30" s="34"/>
      <c r="N30" s="34"/>
    </row>
    <row r="31" spans="1:21" ht="14.25" x14ac:dyDescent="0.2">
      <c r="A31" s="53"/>
      <c r="B31" s="34"/>
      <c r="C31" s="40"/>
      <c r="D31" s="40"/>
      <c r="E31" s="34"/>
      <c r="F31" s="40"/>
      <c r="G31" s="41"/>
      <c r="H31" s="34"/>
      <c r="I31" s="1"/>
      <c r="J31" s="1"/>
      <c r="K31" s="34"/>
      <c r="L31" s="34"/>
      <c r="M31" s="34"/>
      <c r="N31" s="34"/>
    </row>
    <row r="32" spans="1:21" ht="75" customHeight="1" x14ac:dyDescent="0.2">
      <c r="A32" s="60" t="s">
        <v>0</v>
      </c>
      <c r="B32" s="61" t="s">
        <v>73</v>
      </c>
      <c r="C32" s="61" t="s">
        <v>74</v>
      </c>
      <c r="D32" s="61" t="s">
        <v>1</v>
      </c>
      <c r="E32" s="61" t="s">
        <v>50</v>
      </c>
      <c r="F32" s="61" t="s">
        <v>51</v>
      </c>
      <c r="G32" s="61" t="s">
        <v>70</v>
      </c>
      <c r="H32" s="61" t="s">
        <v>119</v>
      </c>
      <c r="I32" s="61" t="s">
        <v>120</v>
      </c>
      <c r="J32" s="61" t="s">
        <v>63</v>
      </c>
      <c r="K32" s="61" t="s">
        <v>121</v>
      </c>
      <c r="L32" s="61" t="s">
        <v>71</v>
      </c>
      <c r="M32" s="61" t="s">
        <v>64</v>
      </c>
      <c r="N32" s="74" t="s">
        <v>122</v>
      </c>
      <c r="O32" s="74" t="s">
        <v>123</v>
      </c>
      <c r="P32" s="74" t="s">
        <v>65</v>
      </c>
      <c r="Q32" s="74" t="s">
        <v>66</v>
      </c>
      <c r="R32" s="74" t="s">
        <v>67</v>
      </c>
      <c r="S32" s="74" t="s">
        <v>68</v>
      </c>
      <c r="T32" s="74" t="s">
        <v>69</v>
      </c>
      <c r="U32" s="62" t="s">
        <v>100</v>
      </c>
    </row>
    <row r="33" spans="1:21" ht="14.1" customHeight="1" x14ac:dyDescent="0.2">
      <c r="A33" s="64"/>
      <c r="B33" s="67" t="str">
        <f>IFERROR(CODE(RIGHT(WheatBread9[[#This Row],[UPC]],1)) - 48,"")</f>
        <v/>
      </c>
      <c r="C33"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3" s="67" t="str">
        <f>IF(WheatBread9[[#This Row],[Calc Check]]="","",IF(WheatBread9[[#This Row],[Calc Check]]=10,IF(WheatBread9[[#This Row],[UPC Check]]=0,"YES","NO"),IF(WheatBread9[[#This Row],[Calc Check]]=WheatBread9[[#This Row],[UPC Check]],"YES","NO")))</f>
        <v/>
      </c>
      <c r="E33" s="65"/>
      <c r="F33" s="65"/>
      <c r="G33" s="65"/>
      <c r="H33" s="65"/>
      <c r="I33" s="65"/>
      <c r="J33" s="63"/>
      <c r="K33" s="63"/>
      <c r="L33" s="63"/>
      <c r="M33" s="65"/>
      <c r="N33" s="65"/>
      <c r="O33" s="65"/>
      <c r="P33" s="63"/>
      <c r="Q33" s="63"/>
      <c r="R33" s="63"/>
      <c r="S33" s="63"/>
      <c r="T33" s="63"/>
      <c r="U33" s="66"/>
    </row>
    <row r="34" spans="1:21" ht="14.1" customHeight="1" x14ac:dyDescent="0.2">
      <c r="A34" s="64"/>
      <c r="B34" s="67" t="str">
        <f>IFERROR(CODE(RIGHT(WheatBread9[[#This Row],[UPC]],1)) - 48,"")</f>
        <v/>
      </c>
      <c r="C34"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4" s="67" t="str">
        <f>IF(WheatBread9[[#This Row],[Calc Check]]="","",IF(WheatBread9[[#This Row],[Calc Check]]=10,IF(WheatBread9[[#This Row],[UPC Check]]=0,"YES","NO"),IF(WheatBread9[[#This Row],[Calc Check]]=WheatBread9[[#This Row],[UPC Check]],"YES","NO")))</f>
        <v/>
      </c>
      <c r="E34" s="65"/>
      <c r="F34" s="65"/>
      <c r="G34" s="65"/>
      <c r="H34" s="65"/>
      <c r="I34" s="65"/>
      <c r="J34" s="63"/>
      <c r="K34" s="63"/>
      <c r="L34" s="63"/>
      <c r="M34" s="65"/>
      <c r="N34" s="65"/>
      <c r="O34" s="65"/>
      <c r="P34" s="63"/>
      <c r="Q34" s="63"/>
      <c r="R34" s="63"/>
      <c r="S34" s="63"/>
      <c r="T34" s="63"/>
      <c r="U34" s="66"/>
    </row>
    <row r="35" spans="1:21" ht="14.1" customHeight="1" x14ac:dyDescent="0.2">
      <c r="A35" s="64"/>
      <c r="B35" s="67" t="str">
        <f>IFERROR(CODE(RIGHT(WheatBread9[[#This Row],[UPC]],1)) - 48,"")</f>
        <v/>
      </c>
      <c r="C35"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5" s="67" t="str">
        <f>IF(WheatBread9[[#This Row],[Calc Check]]="","",IF(WheatBread9[[#This Row],[Calc Check]]=10,IF(WheatBread9[[#This Row],[UPC Check]]=0,"YES","NO"),IF(WheatBread9[[#This Row],[Calc Check]]=WheatBread9[[#This Row],[UPC Check]],"YES","NO")))</f>
        <v/>
      </c>
      <c r="E35" s="65"/>
      <c r="F35" s="65"/>
      <c r="G35" s="65"/>
      <c r="H35" s="65"/>
      <c r="I35" s="65"/>
      <c r="J35" s="63"/>
      <c r="K35" s="63"/>
      <c r="L35" s="63"/>
      <c r="M35" s="65"/>
      <c r="N35" s="65"/>
      <c r="O35" s="65"/>
      <c r="P35" s="63"/>
      <c r="Q35" s="63"/>
      <c r="R35" s="63"/>
      <c r="S35" s="63"/>
      <c r="T35" s="63"/>
      <c r="U35" s="66"/>
    </row>
    <row r="36" spans="1:21" ht="14.1" customHeight="1" x14ac:dyDescent="0.2">
      <c r="A36" s="64"/>
      <c r="B36" s="67" t="str">
        <f>IFERROR(CODE(RIGHT(WheatBread9[[#This Row],[UPC]],1)) - 48,"")</f>
        <v/>
      </c>
      <c r="C36"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6" s="67" t="str">
        <f>IF(WheatBread9[[#This Row],[Calc Check]]="","",IF(WheatBread9[[#This Row],[Calc Check]]=10,IF(WheatBread9[[#This Row],[UPC Check]]=0,"YES","NO"),IF(WheatBread9[[#This Row],[Calc Check]]=WheatBread9[[#This Row],[UPC Check]],"YES","NO")))</f>
        <v/>
      </c>
      <c r="E36" s="65"/>
      <c r="F36" s="65"/>
      <c r="G36" s="65"/>
      <c r="H36" s="65"/>
      <c r="I36" s="65"/>
      <c r="J36" s="63"/>
      <c r="K36" s="63"/>
      <c r="L36" s="63"/>
      <c r="M36" s="65"/>
      <c r="N36" s="65"/>
      <c r="O36" s="65"/>
      <c r="P36" s="63"/>
      <c r="Q36" s="63"/>
      <c r="R36" s="63"/>
      <c r="S36" s="63"/>
      <c r="T36" s="63"/>
      <c r="U36" s="66"/>
    </row>
    <row r="37" spans="1:21" ht="14.1" customHeight="1" x14ac:dyDescent="0.2">
      <c r="A37" s="64"/>
      <c r="B37" s="67" t="str">
        <f>IFERROR(CODE(RIGHT(WheatBread9[[#This Row],[UPC]],1)) - 48,"")</f>
        <v/>
      </c>
      <c r="C37"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7" s="67" t="str">
        <f>IF(WheatBread9[[#This Row],[Calc Check]]="","",IF(WheatBread9[[#This Row],[Calc Check]]=10,IF(WheatBread9[[#This Row],[UPC Check]]=0,"YES","NO"),IF(WheatBread9[[#This Row],[Calc Check]]=WheatBread9[[#This Row],[UPC Check]],"YES","NO")))</f>
        <v/>
      </c>
      <c r="E37" s="65"/>
      <c r="F37" s="65"/>
      <c r="G37" s="65"/>
      <c r="H37" s="65"/>
      <c r="I37" s="65"/>
      <c r="J37" s="63"/>
      <c r="K37" s="63"/>
      <c r="L37" s="63"/>
      <c r="M37" s="65"/>
      <c r="N37" s="65"/>
      <c r="O37" s="65"/>
      <c r="P37" s="63"/>
      <c r="Q37" s="63"/>
      <c r="R37" s="63"/>
      <c r="S37" s="63"/>
      <c r="T37" s="63"/>
      <c r="U37" s="66"/>
    </row>
    <row r="38" spans="1:21" ht="14.1" customHeight="1" x14ac:dyDescent="0.2">
      <c r="A38" s="64"/>
      <c r="B38" s="67" t="str">
        <f>IFERROR(CODE(RIGHT(WheatBread9[[#This Row],[UPC]],1)) - 48,"")</f>
        <v/>
      </c>
      <c r="C38"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8" s="67" t="str">
        <f>IF(WheatBread9[[#This Row],[Calc Check]]="","",IF(WheatBread9[[#This Row],[Calc Check]]=10,IF(WheatBread9[[#This Row],[UPC Check]]=0,"YES","NO"),IF(WheatBread9[[#This Row],[Calc Check]]=WheatBread9[[#This Row],[UPC Check]],"YES","NO")))</f>
        <v/>
      </c>
      <c r="E38" s="65"/>
      <c r="F38" s="65"/>
      <c r="G38" s="65"/>
      <c r="H38" s="65"/>
      <c r="I38" s="65"/>
      <c r="J38" s="63"/>
      <c r="K38" s="63"/>
      <c r="L38" s="63"/>
      <c r="M38" s="65"/>
      <c r="N38" s="65"/>
      <c r="O38" s="65"/>
      <c r="P38" s="63"/>
      <c r="Q38" s="63"/>
      <c r="R38" s="63"/>
      <c r="S38" s="63"/>
      <c r="T38" s="63"/>
      <c r="U38" s="66"/>
    </row>
    <row r="39" spans="1:21" ht="14.1" customHeight="1" x14ac:dyDescent="0.2">
      <c r="A39" s="64"/>
      <c r="B39" s="67" t="str">
        <f>IFERROR(CODE(RIGHT(WheatBread9[[#This Row],[UPC]],1)) - 48,"")</f>
        <v/>
      </c>
      <c r="C39"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39" s="67" t="str">
        <f>IF(WheatBread9[[#This Row],[Calc Check]]="","",IF(WheatBread9[[#This Row],[Calc Check]]=10,IF(WheatBread9[[#This Row],[UPC Check]]=0,"YES","NO"),IF(WheatBread9[[#This Row],[Calc Check]]=WheatBread9[[#This Row],[UPC Check]],"YES","NO")))</f>
        <v/>
      </c>
      <c r="E39" s="65"/>
      <c r="F39" s="65"/>
      <c r="G39" s="65"/>
      <c r="H39" s="65"/>
      <c r="I39" s="65"/>
      <c r="J39" s="63"/>
      <c r="K39" s="63"/>
      <c r="L39" s="63"/>
      <c r="M39" s="65"/>
      <c r="N39" s="65"/>
      <c r="O39" s="65"/>
      <c r="P39" s="63"/>
      <c r="Q39" s="63"/>
      <c r="R39" s="63"/>
      <c r="S39" s="63"/>
      <c r="T39" s="63"/>
      <c r="U39" s="66"/>
    </row>
    <row r="40" spans="1:21" ht="14.1" customHeight="1" x14ac:dyDescent="0.2">
      <c r="A40" s="64"/>
      <c r="B40" s="67" t="str">
        <f>IFERROR(CODE(RIGHT(WheatBread9[[#This Row],[UPC]],1)) - 48,"")</f>
        <v/>
      </c>
      <c r="C40"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0" s="67" t="str">
        <f>IF(WheatBread9[[#This Row],[Calc Check]]="","",IF(WheatBread9[[#This Row],[Calc Check]]=10,IF(WheatBread9[[#This Row],[UPC Check]]=0,"YES","NO"),IF(WheatBread9[[#This Row],[Calc Check]]=WheatBread9[[#This Row],[UPC Check]],"YES","NO")))</f>
        <v/>
      </c>
      <c r="E40" s="65"/>
      <c r="F40" s="65"/>
      <c r="G40" s="65"/>
      <c r="H40" s="65"/>
      <c r="I40" s="65"/>
      <c r="J40" s="63"/>
      <c r="K40" s="63"/>
      <c r="L40" s="63"/>
      <c r="M40" s="65"/>
      <c r="N40" s="65"/>
      <c r="O40" s="65"/>
      <c r="P40" s="63"/>
      <c r="Q40" s="63"/>
      <c r="R40" s="63"/>
      <c r="S40" s="63"/>
      <c r="T40" s="63"/>
      <c r="U40" s="66"/>
    </row>
    <row r="41" spans="1:21" ht="14.1" customHeight="1" x14ac:dyDescent="0.2">
      <c r="A41" s="64"/>
      <c r="B41" s="67" t="str">
        <f>IFERROR(CODE(RIGHT(WheatBread9[[#This Row],[UPC]],1)) - 48,"")</f>
        <v/>
      </c>
      <c r="C41"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1" s="67" t="str">
        <f>IF(WheatBread9[[#This Row],[Calc Check]]="","",IF(WheatBread9[[#This Row],[Calc Check]]=10,IF(WheatBread9[[#This Row],[UPC Check]]=0,"YES","NO"),IF(WheatBread9[[#This Row],[Calc Check]]=WheatBread9[[#This Row],[UPC Check]],"YES","NO")))</f>
        <v/>
      </c>
      <c r="E41" s="65"/>
      <c r="F41" s="65"/>
      <c r="G41" s="65"/>
      <c r="H41" s="65"/>
      <c r="I41" s="65"/>
      <c r="J41" s="63"/>
      <c r="K41" s="63"/>
      <c r="L41" s="63"/>
      <c r="M41" s="65"/>
      <c r="N41" s="65"/>
      <c r="O41" s="65"/>
      <c r="P41" s="63"/>
      <c r="Q41" s="63"/>
      <c r="R41" s="63"/>
      <c r="S41" s="63"/>
      <c r="T41" s="63"/>
      <c r="U41" s="66"/>
    </row>
    <row r="42" spans="1:21" ht="14.1" customHeight="1" x14ac:dyDescent="0.2">
      <c r="A42" s="64"/>
      <c r="B42" s="67" t="str">
        <f>IFERROR(CODE(RIGHT(WheatBread9[[#This Row],[UPC]],1)) - 48,"")</f>
        <v/>
      </c>
      <c r="C42"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2" s="67" t="str">
        <f>IF(WheatBread9[[#This Row],[Calc Check]]="","",IF(WheatBread9[[#This Row],[Calc Check]]=10,IF(WheatBread9[[#This Row],[UPC Check]]=0,"YES","NO"),IF(WheatBread9[[#This Row],[Calc Check]]=WheatBread9[[#This Row],[UPC Check]],"YES","NO")))</f>
        <v/>
      </c>
      <c r="E42" s="65"/>
      <c r="F42" s="65"/>
      <c r="G42" s="65"/>
      <c r="H42" s="65"/>
      <c r="I42" s="65"/>
      <c r="J42" s="63"/>
      <c r="K42" s="63"/>
      <c r="L42" s="63"/>
      <c r="M42" s="65"/>
      <c r="N42" s="65"/>
      <c r="O42" s="65"/>
      <c r="P42" s="63"/>
      <c r="Q42" s="63"/>
      <c r="R42" s="63"/>
      <c r="S42" s="63"/>
      <c r="T42" s="63"/>
      <c r="U42" s="66"/>
    </row>
    <row r="43" spans="1:21" ht="14.1" customHeight="1" x14ac:dyDescent="0.2">
      <c r="A43" s="64"/>
      <c r="B43" s="67" t="str">
        <f>IFERROR(CODE(RIGHT(WheatBread9[[#This Row],[UPC]],1)) - 48,"")</f>
        <v/>
      </c>
      <c r="C43"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3" s="67" t="str">
        <f>IF(WheatBread9[[#This Row],[Calc Check]]="","",IF(WheatBread9[[#This Row],[Calc Check]]=10,IF(WheatBread9[[#This Row],[UPC Check]]=0,"YES","NO"),IF(WheatBread9[[#This Row],[Calc Check]]=WheatBread9[[#This Row],[UPC Check]],"YES","NO")))</f>
        <v/>
      </c>
      <c r="E43" s="65"/>
      <c r="F43" s="65"/>
      <c r="G43" s="65"/>
      <c r="H43" s="65"/>
      <c r="I43" s="65"/>
      <c r="J43" s="63"/>
      <c r="K43" s="63"/>
      <c r="L43" s="63"/>
      <c r="M43" s="65"/>
      <c r="N43" s="65"/>
      <c r="O43" s="65"/>
      <c r="P43" s="63"/>
      <c r="Q43" s="63"/>
      <c r="R43" s="63"/>
      <c r="S43" s="63"/>
      <c r="T43" s="63"/>
      <c r="U43" s="66"/>
    </row>
    <row r="44" spans="1:21" ht="14.1" customHeight="1" x14ac:dyDescent="0.2">
      <c r="A44" s="64"/>
      <c r="B44" s="67" t="str">
        <f>IFERROR(CODE(RIGHT(WheatBread9[[#This Row],[UPC]],1)) - 48,"")</f>
        <v/>
      </c>
      <c r="C44"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4" s="67" t="str">
        <f>IF(WheatBread9[[#This Row],[Calc Check]]="","",IF(WheatBread9[[#This Row],[Calc Check]]=10,IF(WheatBread9[[#This Row],[UPC Check]]=0,"YES","NO"),IF(WheatBread9[[#This Row],[Calc Check]]=WheatBread9[[#This Row],[UPC Check]],"YES","NO")))</f>
        <v/>
      </c>
      <c r="E44" s="65"/>
      <c r="F44" s="65"/>
      <c r="G44" s="65"/>
      <c r="H44" s="65"/>
      <c r="I44" s="65"/>
      <c r="J44" s="63"/>
      <c r="K44" s="63"/>
      <c r="L44" s="63"/>
      <c r="M44" s="65"/>
      <c r="N44" s="65"/>
      <c r="O44" s="65"/>
      <c r="P44" s="63"/>
      <c r="Q44" s="63"/>
      <c r="R44" s="63"/>
      <c r="S44" s="63"/>
      <c r="T44" s="63"/>
      <c r="U44" s="66"/>
    </row>
    <row r="45" spans="1:21" ht="14.1" customHeight="1" x14ac:dyDescent="0.2">
      <c r="A45" s="64"/>
      <c r="B45" s="67" t="str">
        <f>IFERROR(CODE(RIGHT(WheatBread9[[#This Row],[UPC]],1)) - 48,"")</f>
        <v/>
      </c>
      <c r="C45"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5" s="67" t="str">
        <f>IF(WheatBread9[[#This Row],[Calc Check]]="","",IF(WheatBread9[[#This Row],[Calc Check]]=10,IF(WheatBread9[[#This Row],[UPC Check]]=0,"YES","NO"),IF(WheatBread9[[#This Row],[Calc Check]]=WheatBread9[[#This Row],[UPC Check]],"YES","NO")))</f>
        <v/>
      </c>
      <c r="E45" s="65"/>
      <c r="F45" s="65"/>
      <c r="G45" s="65"/>
      <c r="H45" s="65"/>
      <c r="I45" s="65"/>
      <c r="J45" s="63"/>
      <c r="K45" s="63"/>
      <c r="L45" s="63"/>
      <c r="M45" s="65"/>
      <c r="N45" s="65"/>
      <c r="O45" s="65"/>
      <c r="P45" s="63"/>
      <c r="Q45" s="63"/>
      <c r="R45" s="63"/>
      <c r="S45" s="63"/>
      <c r="T45" s="63"/>
      <c r="U45" s="66"/>
    </row>
    <row r="46" spans="1:21" ht="14.1" customHeight="1" x14ac:dyDescent="0.2">
      <c r="A46" s="64"/>
      <c r="B46" s="67" t="str">
        <f>IFERROR(CODE(RIGHT(WheatBread9[[#This Row],[UPC]],1)) - 48,"")</f>
        <v/>
      </c>
      <c r="C46"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6" s="67" t="str">
        <f>IF(WheatBread9[[#This Row],[Calc Check]]="","",IF(WheatBread9[[#This Row],[Calc Check]]=10,IF(WheatBread9[[#This Row],[UPC Check]]=0,"YES","NO"),IF(WheatBread9[[#This Row],[Calc Check]]=WheatBread9[[#This Row],[UPC Check]],"YES","NO")))</f>
        <v/>
      </c>
      <c r="E46" s="65"/>
      <c r="F46" s="65"/>
      <c r="G46" s="65"/>
      <c r="H46" s="65"/>
      <c r="I46" s="65"/>
      <c r="J46" s="63"/>
      <c r="K46" s="63"/>
      <c r="L46" s="63"/>
      <c r="M46" s="65"/>
      <c r="N46" s="65"/>
      <c r="O46" s="65"/>
      <c r="P46" s="63"/>
      <c r="Q46" s="63"/>
      <c r="R46" s="63"/>
      <c r="S46" s="63"/>
      <c r="T46" s="63"/>
      <c r="U46" s="66"/>
    </row>
    <row r="47" spans="1:21" ht="14.1" customHeight="1" x14ac:dyDescent="0.2">
      <c r="A47" s="64"/>
      <c r="B47" s="67" t="str">
        <f>IFERROR(CODE(RIGHT(WheatBread9[[#This Row],[UPC]],1)) - 48,"")</f>
        <v/>
      </c>
      <c r="C47"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7" s="67" t="str">
        <f>IF(WheatBread9[[#This Row],[Calc Check]]="","",IF(WheatBread9[[#This Row],[Calc Check]]=10,IF(WheatBread9[[#This Row],[UPC Check]]=0,"YES","NO"),IF(WheatBread9[[#This Row],[Calc Check]]=WheatBread9[[#This Row],[UPC Check]],"YES","NO")))</f>
        <v/>
      </c>
      <c r="E47" s="65"/>
      <c r="F47" s="65"/>
      <c r="G47" s="65"/>
      <c r="H47" s="65"/>
      <c r="I47" s="65"/>
      <c r="J47" s="63"/>
      <c r="K47" s="63"/>
      <c r="L47" s="63"/>
      <c r="M47" s="65"/>
      <c r="N47" s="65"/>
      <c r="O47" s="65"/>
      <c r="P47" s="63"/>
      <c r="Q47" s="63"/>
      <c r="R47" s="63"/>
      <c r="S47" s="63"/>
      <c r="T47" s="63"/>
      <c r="U47" s="66"/>
    </row>
    <row r="48" spans="1:21" ht="14.1" customHeight="1" x14ac:dyDescent="0.2">
      <c r="A48" s="64"/>
      <c r="B48" s="67" t="str">
        <f>IFERROR(CODE(RIGHT(WheatBread9[[#This Row],[UPC]],1)) - 48,"")</f>
        <v/>
      </c>
      <c r="C48"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8" s="67" t="str">
        <f>IF(WheatBread9[[#This Row],[Calc Check]]="","",IF(WheatBread9[[#This Row],[Calc Check]]=10,IF(WheatBread9[[#This Row],[UPC Check]]=0,"YES","NO"),IF(WheatBread9[[#This Row],[Calc Check]]=WheatBread9[[#This Row],[UPC Check]],"YES","NO")))</f>
        <v/>
      </c>
      <c r="E48" s="65"/>
      <c r="F48" s="65"/>
      <c r="G48" s="65"/>
      <c r="H48" s="65"/>
      <c r="I48" s="65"/>
      <c r="J48" s="63"/>
      <c r="K48" s="63"/>
      <c r="L48" s="63"/>
      <c r="M48" s="65"/>
      <c r="N48" s="65"/>
      <c r="O48" s="65"/>
      <c r="P48" s="63"/>
      <c r="Q48" s="63"/>
      <c r="R48" s="63"/>
      <c r="S48" s="63"/>
      <c r="T48" s="63"/>
      <c r="U48" s="66"/>
    </row>
    <row r="49" spans="1:21" ht="14.1" customHeight="1" x14ac:dyDescent="0.2">
      <c r="A49" s="64"/>
      <c r="B49" s="67" t="str">
        <f>IFERROR(CODE(RIGHT(WheatBread9[[#This Row],[UPC]],1)) - 48,"")</f>
        <v/>
      </c>
      <c r="C49"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49" s="67" t="str">
        <f>IF(WheatBread9[[#This Row],[Calc Check]]="","",IF(WheatBread9[[#This Row],[Calc Check]]=10,IF(WheatBread9[[#This Row],[UPC Check]]=0,"YES","NO"),IF(WheatBread9[[#This Row],[Calc Check]]=WheatBread9[[#This Row],[UPC Check]],"YES","NO")))</f>
        <v/>
      </c>
      <c r="E49" s="65"/>
      <c r="F49" s="65"/>
      <c r="G49" s="65"/>
      <c r="H49" s="65"/>
      <c r="I49" s="65"/>
      <c r="J49" s="63"/>
      <c r="K49" s="63"/>
      <c r="L49" s="63"/>
      <c r="M49" s="65"/>
      <c r="N49" s="65"/>
      <c r="O49" s="65"/>
      <c r="P49" s="63"/>
      <c r="Q49" s="63"/>
      <c r="R49" s="63"/>
      <c r="S49" s="63"/>
      <c r="T49" s="63"/>
      <c r="U49" s="66"/>
    </row>
    <row r="50" spans="1:21" ht="14.1" customHeight="1" x14ac:dyDescent="0.2">
      <c r="A50" s="64"/>
      <c r="B50" s="67" t="str">
        <f>IFERROR(CODE(RIGHT(WheatBread9[[#This Row],[UPC]],1)) - 48,"")</f>
        <v/>
      </c>
      <c r="C50"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50" s="67" t="str">
        <f>IF(WheatBread9[[#This Row],[Calc Check]]="","",IF(WheatBread9[[#This Row],[Calc Check]]=10,IF(WheatBread9[[#This Row],[UPC Check]]=0,"YES","NO"),IF(WheatBread9[[#This Row],[Calc Check]]=WheatBread9[[#This Row],[UPC Check]],"YES","NO")))</f>
        <v/>
      </c>
      <c r="E50" s="65"/>
      <c r="F50" s="65"/>
      <c r="G50" s="65"/>
      <c r="H50" s="65"/>
      <c r="I50" s="65"/>
      <c r="J50" s="63"/>
      <c r="K50" s="63"/>
      <c r="L50" s="63"/>
      <c r="M50" s="65"/>
      <c r="N50" s="65"/>
      <c r="O50" s="65"/>
      <c r="P50" s="63"/>
      <c r="Q50" s="63"/>
      <c r="R50" s="63"/>
      <c r="S50" s="63"/>
      <c r="T50" s="63"/>
      <c r="U50" s="66"/>
    </row>
    <row r="51" spans="1:21" ht="14.1" customHeight="1" x14ac:dyDescent="0.2">
      <c r="A51" s="64"/>
      <c r="B51" s="67" t="str">
        <f>IFERROR(CODE(RIGHT(WheatBread9[[#This Row],[UPC]],1)) - 48,"")</f>
        <v/>
      </c>
      <c r="C51" s="67" t="str">
        <f>IFERROR(CODE(10 - MOD(3*SUM(MID(WheatBread9[UPC],2,1),MID(WheatBread9[UPC],4,1),MID(WheatBread9[UPC],6,1),MID(WheatBread9[UPC],8,1),MID(WheatBread9[UPC],10,1),MID(WheatBread9[UPC],12,1))+SUM(MID(WheatBread9[UPC],1,1),MID(WheatBread9[UPC],3,1),MID(WheatBread9[UPC],5,1),MID(WheatBread9[UPC],7,1),MID(WheatBread9[UPC],9,1),MID(WheatBread9[UPC],11,1)),10))-48,"")</f>
        <v/>
      </c>
      <c r="D51" s="67" t="str">
        <f>IF(WheatBread9[[#This Row],[Calc Check]]="","",IF(WheatBread9[[#This Row],[Calc Check]]=10,IF(WheatBread9[[#This Row],[UPC Check]]=0,"YES","NO"),IF(WheatBread9[[#This Row],[Calc Check]]=WheatBread9[[#This Row],[UPC Check]],"YES","NO")))</f>
        <v/>
      </c>
      <c r="E51" s="65"/>
      <c r="F51" s="65"/>
      <c r="G51" s="65"/>
      <c r="H51" s="65"/>
      <c r="I51" s="65"/>
      <c r="J51" s="63"/>
      <c r="K51" s="63"/>
      <c r="L51" s="63"/>
      <c r="M51" s="65"/>
      <c r="N51" s="65"/>
      <c r="O51" s="65"/>
      <c r="P51" s="63"/>
      <c r="Q51" s="63"/>
      <c r="R51" s="63"/>
      <c r="S51" s="63"/>
      <c r="T51" s="63"/>
      <c r="U51" s="66"/>
    </row>
  </sheetData>
  <sheetProtection algorithmName="SHA-512" hashValue="ISqSSWI9/ekNVW6+SyurwVdkCiRpSExFceyiVHTRQ0LuiNPgiXPVdP5BJmf55qXRNEHo2zqFZ3kV47VBgDU65A==" saltValue="CIHDX1mZTTl+RIfFDEpbNg==" spinCount="100000" sheet="1" objects="1" scenarios="1" selectLockedCells="1"/>
  <mergeCells count="18">
    <mergeCell ref="A7:F7"/>
    <mergeCell ref="A8:F8"/>
    <mergeCell ref="A1:G1"/>
    <mergeCell ref="A3:D3"/>
    <mergeCell ref="A4:D4"/>
    <mergeCell ref="A19:F19"/>
    <mergeCell ref="A20:F20"/>
    <mergeCell ref="A21:F21"/>
    <mergeCell ref="A15:F15"/>
    <mergeCell ref="A16:F16"/>
    <mergeCell ref="A17:F17"/>
    <mergeCell ref="A18:F18"/>
    <mergeCell ref="A14:F14"/>
    <mergeCell ref="A9:F9"/>
    <mergeCell ref="A10:F10"/>
    <mergeCell ref="A11:F11"/>
    <mergeCell ref="A12:F12"/>
    <mergeCell ref="A13:F13"/>
  </mergeCells>
  <dataValidations count="3">
    <dataValidation type="decimal" operator="greaterThan" allowBlank="1" showInputMessage="1" showErrorMessage="1" errorTitle="Invalid Serving Size" error="Please enter a serving size (in grams) greater than 0." sqref="L33:L51">
      <formula1>0</formula1>
    </dataValidation>
    <dataValidation type="list" operator="equal" allowBlank="1" showInputMessage="1" showErrorMessage="1" sqref="J33:J51">
      <formula1>"12,18,24,36"</formula1>
    </dataValidation>
    <dataValidation allowBlank="1" showInputMessage="1" sqref="U33:U51"/>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activeCell="A14" sqref="A14"/>
    </sheetView>
  </sheetViews>
  <sheetFormatPr defaultColWidth="8.7109375" defaultRowHeight="12.75" x14ac:dyDescent="0.2"/>
  <cols>
    <col min="1" max="1" width="21.42578125" style="19" customWidth="1"/>
    <col min="2" max="4" width="7.140625" style="19" customWidth="1"/>
    <col min="5" max="7" width="18.140625" style="19" customWidth="1"/>
    <col min="8" max="8" width="15.5703125" style="19" customWidth="1"/>
    <col min="9" max="9" width="15" style="42" customWidth="1"/>
    <col min="10" max="10" width="18.28515625" style="42" customWidth="1"/>
    <col min="11" max="11" width="33.42578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124</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105"/>
      <c r="J3" s="33"/>
      <c r="K3" s="31"/>
      <c r="L3" s="31"/>
      <c r="M3" s="34"/>
      <c r="N3" s="34"/>
    </row>
    <row r="4" spans="1:14" ht="14.45" customHeight="1" x14ac:dyDescent="0.2">
      <c r="A4" s="102" t="s">
        <v>125</v>
      </c>
      <c r="B4" s="102"/>
      <c r="C4" s="102"/>
      <c r="D4" s="102"/>
      <c r="E4" s="102"/>
      <c r="F4" s="102" t="s">
        <v>128</v>
      </c>
      <c r="G4" s="102"/>
      <c r="H4" s="102"/>
      <c r="I4" s="102"/>
      <c r="J4" s="33"/>
      <c r="K4" s="36"/>
      <c r="L4" s="36"/>
      <c r="M4" s="37"/>
      <c r="N4" s="37"/>
    </row>
    <row r="5" spans="1:14" ht="14.45" customHeight="1" x14ac:dyDescent="0.2">
      <c r="A5" s="102" t="s">
        <v>126</v>
      </c>
      <c r="B5" s="102"/>
      <c r="C5" s="102"/>
      <c r="D5" s="102"/>
      <c r="E5" s="102"/>
      <c r="F5" s="102" t="s">
        <v>129</v>
      </c>
      <c r="G5" s="102"/>
      <c r="H5" s="102"/>
      <c r="I5" s="102"/>
      <c r="J5" s="33"/>
      <c r="K5" s="31"/>
      <c r="L5" s="31"/>
      <c r="M5" s="34"/>
      <c r="N5" s="34"/>
    </row>
    <row r="6" spans="1:14" ht="14.45" customHeight="1" x14ac:dyDescent="0.2">
      <c r="A6" s="121" t="s">
        <v>127</v>
      </c>
      <c r="B6" s="121"/>
      <c r="C6" s="121"/>
      <c r="D6" s="121"/>
      <c r="E6" s="121"/>
      <c r="F6" s="102" t="s">
        <v>130</v>
      </c>
      <c r="G6" s="102"/>
      <c r="H6" s="102"/>
      <c r="I6" s="102"/>
      <c r="J6" s="33"/>
      <c r="K6" s="31"/>
      <c r="L6" s="31"/>
      <c r="M6" s="34"/>
      <c r="N6" s="34"/>
    </row>
    <row r="7" spans="1:14" ht="14.45" customHeight="1" x14ac:dyDescent="0.2">
      <c r="A7" s="59"/>
      <c r="B7" s="59"/>
      <c r="C7" s="59"/>
      <c r="D7" s="59"/>
      <c r="E7" s="59"/>
      <c r="F7" s="109" t="s">
        <v>155</v>
      </c>
      <c r="G7" s="109"/>
      <c r="H7" s="109"/>
      <c r="I7" s="109"/>
      <c r="J7" s="33"/>
      <c r="K7" s="31"/>
      <c r="L7" s="31"/>
      <c r="M7" s="34"/>
      <c r="N7" s="34"/>
    </row>
    <row r="8" spans="1:14" s="44" customFormat="1" ht="14.45" customHeight="1" x14ac:dyDescent="0.2">
      <c r="A8" s="49"/>
      <c r="B8" s="49"/>
      <c r="C8" s="49"/>
      <c r="D8" s="49"/>
      <c r="E8" s="50"/>
      <c r="F8" s="107" t="s">
        <v>131</v>
      </c>
      <c r="G8" s="107"/>
      <c r="H8" s="107"/>
      <c r="I8" s="107"/>
      <c r="J8" s="52"/>
      <c r="K8" s="45"/>
      <c r="L8" s="45"/>
      <c r="M8" s="53"/>
      <c r="N8" s="53"/>
    </row>
    <row r="9" spans="1:14" s="44" customFormat="1" x14ac:dyDescent="0.2">
      <c r="A9" s="57" t="s">
        <v>61</v>
      </c>
      <c r="B9" s="45"/>
      <c r="C9" s="45"/>
      <c r="D9" s="45"/>
      <c r="E9" s="45"/>
      <c r="F9" s="45"/>
      <c r="G9" s="46"/>
      <c r="H9" s="45"/>
      <c r="I9" s="52"/>
      <c r="J9" s="52"/>
      <c r="K9" s="45"/>
      <c r="L9" s="45"/>
      <c r="M9" s="53"/>
      <c r="N9" s="53"/>
    </row>
    <row r="10" spans="1:14" s="44" customFormat="1" x14ac:dyDescent="0.2">
      <c r="A10" s="45" t="s">
        <v>48</v>
      </c>
      <c r="B10" s="45"/>
      <c r="C10" s="45"/>
      <c r="D10" s="45"/>
      <c r="E10" s="45"/>
      <c r="F10" s="45"/>
      <c r="G10" s="46"/>
      <c r="H10" s="45"/>
      <c r="I10" s="52"/>
      <c r="J10" s="52"/>
      <c r="K10" s="45"/>
      <c r="L10" s="45"/>
      <c r="M10" s="53"/>
      <c r="N10" s="53"/>
    </row>
    <row r="11" spans="1:14" ht="14.25" x14ac:dyDescent="0.2">
      <c r="A11" s="54" t="s">
        <v>62</v>
      </c>
      <c r="B11" s="39"/>
      <c r="C11" s="39"/>
      <c r="D11" s="39"/>
      <c r="E11" s="39"/>
      <c r="F11" s="39"/>
      <c r="G11" s="32"/>
      <c r="H11" s="31"/>
      <c r="I11" s="38"/>
      <c r="J11" s="38"/>
      <c r="K11" s="31"/>
      <c r="L11" s="31"/>
      <c r="M11" s="34"/>
      <c r="N11" s="34"/>
    </row>
    <row r="12" spans="1:14" ht="14.25" x14ac:dyDescent="0.2">
      <c r="A12" s="53"/>
      <c r="B12" s="34"/>
      <c r="C12" s="40"/>
      <c r="D12" s="40"/>
      <c r="E12" s="34"/>
      <c r="F12" s="40"/>
      <c r="G12" s="41"/>
      <c r="H12" s="34"/>
      <c r="I12" s="1"/>
      <c r="J12" s="1"/>
      <c r="K12" s="34"/>
      <c r="L12" s="34"/>
      <c r="M12" s="34"/>
      <c r="N12" s="34"/>
    </row>
    <row r="13" spans="1:14" ht="25.5" customHeight="1" x14ac:dyDescent="0.2">
      <c r="A13" s="60" t="s">
        <v>0</v>
      </c>
      <c r="B13" s="61" t="s">
        <v>73</v>
      </c>
      <c r="C13" s="61" t="s">
        <v>74</v>
      </c>
      <c r="D13" s="61" t="s">
        <v>1</v>
      </c>
      <c r="E13" s="61" t="s">
        <v>50</v>
      </c>
      <c r="F13" s="61" t="s">
        <v>51</v>
      </c>
      <c r="G13" s="61" t="s">
        <v>70</v>
      </c>
      <c r="H13" s="61" t="s">
        <v>133</v>
      </c>
      <c r="I13" s="61" t="s">
        <v>132</v>
      </c>
      <c r="J13" s="62" t="s">
        <v>310</v>
      </c>
      <c r="K13" s="62" t="s">
        <v>52</v>
      </c>
    </row>
    <row r="14" spans="1:14" ht="14.1" customHeight="1" x14ac:dyDescent="0.2">
      <c r="A14" s="64"/>
      <c r="B14" s="67" t="str">
        <f>IFERROR(CODE(RIGHT(WheatBread3510[[#This Row],[UPC]],1)) - 48,"")</f>
        <v/>
      </c>
      <c r="C14"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14" s="67" t="str">
        <f>IF(WheatBread3510[[#This Row],[Calc Check]]="","",IF(WheatBread3510[[#This Row],[Calc Check]]=10,IF(WheatBread3510[[#This Row],[UPC Check]]=0,"YES","NO"),IF(WheatBread3510[[#This Row],[Calc Check]]=WheatBread3510[[#This Row],[UPC Check]],"YES","NO")))</f>
        <v/>
      </c>
      <c r="E14" s="65"/>
      <c r="F14" s="65"/>
      <c r="G14" s="65"/>
      <c r="H14" s="70">
        <v>4</v>
      </c>
      <c r="I14" s="63"/>
      <c r="J14" s="63"/>
      <c r="K14" s="66"/>
    </row>
    <row r="15" spans="1:14" ht="14.1" customHeight="1" x14ac:dyDescent="0.2">
      <c r="A15" s="64"/>
      <c r="B15" s="67" t="str">
        <f>IFERROR(CODE(RIGHT(WheatBread3510[[#This Row],[UPC]],1)) - 48,"")</f>
        <v/>
      </c>
      <c r="C15"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15" s="67" t="str">
        <f>IF(WheatBread3510[[#This Row],[Calc Check]]="","",IF(WheatBread3510[[#This Row],[Calc Check]]=10,IF(WheatBread3510[[#This Row],[UPC Check]]=0,"YES","NO"),IF(WheatBread3510[[#This Row],[Calc Check]]=WheatBread3510[[#This Row],[UPC Check]],"YES","NO")))</f>
        <v/>
      </c>
      <c r="E15" s="65"/>
      <c r="F15" s="65"/>
      <c r="G15" s="65"/>
      <c r="H15" s="70">
        <v>4</v>
      </c>
      <c r="I15" s="63"/>
      <c r="J15" s="63"/>
      <c r="K15" s="66"/>
    </row>
    <row r="16" spans="1:14" ht="14.1" customHeight="1" x14ac:dyDescent="0.2">
      <c r="A16" s="64"/>
      <c r="B16" s="67" t="str">
        <f>IFERROR(CODE(RIGHT(WheatBread3510[[#This Row],[UPC]],1)) - 48,"")</f>
        <v/>
      </c>
      <c r="C16"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16" s="67" t="str">
        <f>IF(WheatBread3510[[#This Row],[Calc Check]]="","",IF(WheatBread3510[[#This Row],[Calc Check]]=10,IF(WheatBread3510[[#This Row],[UPC Check]]=0,"YES","NO"),IF(WheatBread3510[[#This Row],[Calc Check]]=WheatBread3510[[#This Row],[UPC Check]],"YES","NO")))</f>
        <v/>
      </c>
      <c r="E16" s="65"/>
      <c r="F16" s="65"/>
      <c r="G16" s="65"/>
      <c r="H16" s="70">
        <v>4</v>
      </c>
      <c r="I16" s="63"/>
      <c r="J16" s="63"/>
      <c r="K16" s="66"/>
    </row>
    <row r="17" spans="1:11" ht="14.1" customHeight="1" x14ac:dyDescent="0.2">
      <c r="A17" s="64"/>
      <c r="B17" s="67" t="str">
        <f>IFERROR(CODE(RIGHT(WheatBread3510[[#This Row],[UPC]],1)) - 48,"")</f>
        <v/>
      </c>
      <c r="C17"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17" s="67" t="str">
        <f>IF(WheatBread3510[[#This Row],[Calc Check]]="","",IF(WheatBread3510[[#This Row],[Calc Check]]=10,IF(WheatBread3510[[#This Row],[UPC Check]]=0,"YES","NO"),IF(WheatBread3510[[#This Row],[Calc Check]]=WheatBread3510[[#This Row],[UPC Check]],"YES","NO")))</f>
        <v/>
      </c>
      <c r="E17" s="65"/>
      <c r="F17" s="65"/>
      <c r="G17" s="65"/>
      <c r="H17" s="70">
        <v>4</v>
      </c>
      <c r="I17" s="63"/>
      <c r="J17" s="63"/>
      <c r="K17" s="66"/>
    </row>
    <row r="18" spans="1:11" ht="14.1" customHeight="1" x14ac:dyDescent="0.2">
      <c r="A18" s="64"/>
      <c r="B18" s="67" t="str">
        <f>IFERROR(CODE(RIGHT(WheatBread3510[[#This Row],[UPC]],1)) - 48,"")</f>
        <v/>
      </c>
      <c r="C18"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18" s="67" t="str">
        <f>IF(WheatBread3510[[#This Row],[Calc Check]]="","",IF(WheatBread3510[[#This Row],[Calc Check]]=10,IF(WheatBread3510[[#This Row],[UPC Check]]=0,"YES","NO"),IF(WheatBread3510[[#This Row],[Calc Check]]=WheatBread3510[[#This Row],[UPC Check]],"YES","NO")))</f>
        <v/>
      </c>
      <c r="E18" s="65"/>
      <c r="F18" s="65"/>
      <c r="G18" s="65"/>
      <c r="H18" s="70">
        <v>4</v>
      </c>
      <c r="I18" s="63"/>
      <c r="J18" s="63"/>
      <c r="K18" s="66"/>
    </row>
    <row r="19" spans="1:11" ht="14.1" customHeight="1" x14ac:dyDescent="0.2">
      <c r="A19" s="64"/>
      <c r="B19" s="67" t="str">
        <f>IFERROR(CODE(RIGHT(WheatBread3510[[#This Row],[UPC]],1)) - 48,"")</f>
        <v/>
      </c>
      <c r="C19"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19" s="67" t="str">
        <f>IF(WheatBread3510[[#This Row],[Calc Check]]="","",IF(WheatBread3510[[#This Row],[Calc Check]]=10,IF(WheatBread3510[[#This Row],[UPC Check]]=0,"YES","NO"),IF(WheatBread3510[[#This Row],[Calc Check]]=WheatBread3510[[#This Row],[UPC Check]],"YES","NO")))</f>
        <v/>
      </c>
      <c r="E19" s="65"/>
      <c r="F19" s="65"/>
      <c r="G19" s="65"/>
      <c r="H19" s="70">
        <v>4</v>
      </c>
      <c r="I19" s="63"/>
      <c r="J19" s="63"/>
      <c r="K19" s="66"/>
    </row>
    <row r="20" spans="1:11" ht="14.1" customHeight="1" x14ac:dyDescent="0.2">
      <c r="A20" s="64"/>
      <c r="B20" s="67" t="str">
        <f>IFERROR(CODE(RIGHT(WheatBread3510[[#This Row],[UPC]],1)) - 48,"")</f>
        <v/>
      </c>
      <c r="C20"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0" s="67" t="str">
        <f>IF(WheatBread3510[[#This Row],[Calc Check]]="","",IF(WheatBread3510[[#This Row],[Calc Check]]=10,IF(WheatBread3510[[#This Row],[UPC Check]]=0,"YES","NO"),IF(WheatBread3510[[#This Row],[Calc Check]]=WheatBread3510[[#This Row],[UPC Check]],"YES","NO")))</f>
        <v/>
      </c>
      <c r="E20" s="65"/>
      <c r="F20" s="65"/>
      <c r="G20" s="65"/>
      <c r="H20" s="70">
        <v>4</v>
      </c>
      <c r="I20" s="63"/>
      <c r="J20" s="63"/>
      <c r="K20" s="66"/>
    </row>
    <row r="21" spans="1:11" ht="14.1" customHeight="1" x14ac:dyDescent="0.2">
      <c r="A21" s="64"/>
      <c r="B21" s="67" t="str">
        <f>IFERROR(CODE(RIGHT(WheatBread3510[[#This Row],[UPC]],1)) - 48,"")</f>
        <v/>
      </c>
      <c r="C21"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1" s="67" t="str">
        <f>IF(WheatBread3510[[#This Row],[Calc Check]]="","",IF(WheatBread3510[[#This Row],[Calc Check]]=10,IF(WheatBread3510[[#This Row],[UPC Check]]=0,"YES","NO"),IF(WheatBread3510[[#This Row],[Calc Check]]=WheatBread3510[[#This Row],[UPC Check]],"YES","NO")))</f>
        <v/>
      </c>
      <c r="E21" s="65"/>
      <c r="F21" s="65"/>
      <c r="G21" s="65"/>
      <c r="H21" s="70">
        <v>4</v>
      </c>
      <c r="I21" s="63"/>
      <c r="J21" s="63"/>
      <c r="K21" s="66"/>
    </row>
    <row r="22" spans="1:11" ht="14.1" customHeight="1" x14ac:dyDescent="0.2">
      <c r="A22" s="64"/>
      <c r="B22" s="67" t="str">
        <f>IFERROR(CODE(RIGHT(WheatBread3510[[#This Row],[UPC]],1)) - 48,"")</f>
        <v/>
      </c>
      <c r="C22"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2" s="67" t="str">
        <f>IF(WheatBread3510[[#This Row],[Calc Check]]="","",IF(WheatBread3510[[#This Row],[Calc Check]]=10,IF(WheatBread3510[[#This Row],[UPC Check]]=0,"YES","NO"),IF(WheatBread3510[[#This Row],[Calc Check]]=WheatBread3510[[#This Row],[UPC Check]],"YES","NO")))</f>
        <v/>
      </c>
      <c r="E22" s="65"/>
      <c r="F22" s="65"/>
      <c r="G22" s="65"/>
      <c r="H22" s="70">
        <v>4</v>
      </c>
      <c r="I22" s="63"/>
      <c r="J22" s="63"/>
      <c r="K22" s="66"/>
    </row>
    <row r="23" spans="1:11" ht="14.1" customHeight="1" x14ac:dyDescent="0.2">
      <c r="A23" s="64"/>
      <c r="B23" s="67" t="str">
        <f>IFERROR(CODE(RIGHT(WheatBread3510[[#This Row],[UPC]],1)) - 48,"")</f>
        <v/>
      </c>
      <c r="C23"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3" s="67" t="str">
        <f>IF(WheatBread3510[[#This Row],[Calc Check]]="","",IF(WheatBread3510[[#This Row],[Calc Check]]=10,IF(WheatBread3510[[#This Row],[UPC Check]]=0,"YES","NO"),IF(WheatBread3510[[#This Row],[Calc Check]]=WheatBread3510[[#This Row],[UPC Check]],"YES","NO")))</f>
        <v/>
      </c>
      <c r="E23" s="65"/>
      <c r="F23" s="65"/>
      <c r="G23" s="65"/>
      <c r="H23" s="70">
        <v>4</v>
      </c>
      <c r="I23" s="63"/>
      <c r="J23" s="63"/>
      <c r="K23" s="66"/>
    </row>
    <row r="24" spans="1:11" ht="14.1" customHeight="1" x14ac:dyDescent="0.2">
      <c r="A24" s="64"/>
      <c r="B24" s="67" t="str">
        <f>IFERROR(CODE(RIGHT(WheatBread3510[[#This Row],[UPC]],1)) - 48,"")</f>
        <v/>
      </c>
      <c r="C24"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4" s="67" t="str">
        <f>IF(WheatBread3510[[#This Row],[Calc Check]]="","",IF(WheatBread3510[[#This Row],[Calc Check]]=10,IF(WheatBread3510[[#This Row],[UPC Check]]=0,"YES","NO"),IF(WheatBread3510[[#This Row],[Calc Check]]=WheatBread3510[[#This Row],[UPC Check]],"YES","NO")))</f>
        <v/>
      </c>
      <c r="E24" s="65"/>
      <c r="F24" s="65"/>
      <c r="G24" s="65"/>
      <c r="H24" s="70">
        <v>4</v>
      </c>
      <c r="I24" s="63"/>
      <c r="J24" s="63"/>
      <c r="K24" s="66"/>
    </row>
    <row r="25" spans="1:11" ht="14.1" customHeight="1" x14ac:dyDescent="0.2">
      <c r="A25" s="64"/>
      <c r="B25" s="67" t="str">
        <f>IFERROR(CODE(RIGHT(WheatBread3510[[#This Row],[UPC]],1)) - 48,"")</f>
        <v/>
      </c>
      <c r="C25"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5" s="67" t="str">
        <f>IF(WheatBread3510[[#This Row],[Calc Check]]="","",IF(WheatBread3510[[#This Row],[Calc Check]]=10,IF(WheatBread3510[[#This Row],[UPC Check]]=0,"YES","NO"),IF(WheatBread3510[[#This Row],[Calc Check]]=WheatBread3510[[#This Row],[UPC Check]],"YES","NO")))</f>
        <v/>
      </c>
      <c r="E25" s="65"/>
      <c r="F25" s="65"/>
      <c r="G25" s="65"/>
      <c r="H25" s="70">
        <v>4</v>
      </c>
      <c r="I25" s="63"/>
      <c r="J25" s="63"/>
      <c r="K25" s="66"/>
    </row>
    <row r="26" spans="1:11" ht="14.1" customHeight="1" x14ac:dyDescent="0.2">
      <c r="A26" s="64"/>
      <c r="B26" s="67" t="str">
        <f>IFERROR(CODE(RIGHT(WheatBread3510[[#This Row],[UPC]],1)) - 48,"")</f>
        <v/>
      </c>
      <c r="C26"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6" s="67" t="str">
        <f>IF(WheatBread3510[[#This Row],[Calc Check]]="","",IF(WheatBread3510[[#This Row],[Calc Check]]=10,IF(WheatBread3510[[#This Row],[UPC Check]]=0,"YES","NO"),IF(WheatBread3510[[#This Row],[Calc Check]]=WheatBread3510[[#This Row],[UPC Check]],"YES","NO")))</f>
        <v/>
      </c>
      <c r="E26" s="65"/>
      <c r="F26" s="65"/>
      <c r="G26" s="65"/>
      <c r="H26" s="70">
        <v>4</v>
      </c>
      <c r="I26" s="63"/>
      <c r="J26" s="63"/>
      <c r="K26" s="66"/>
    </row>
    <row r="27" spans="1:11" ht="14.1" customHeight="1" x14ac:dyDescent="0.2">
      <c r="A27" s="64"/>
      <c r="B27" s="67" t="str">
        <f>IFERROR(CODE(RIGHT(WheatBread3510[[#This Row],[UPC]],1)) - 48,"")</f>
        <v/>
      </c>
      <c r="C27"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7" s="67" t="str">
        <f>IF(WheatBread3510[[#This Row],[Calc Check]]="","",IF(WheatBread3510[[#This Row],[Calc Check]]=10,IF(WheatBread3510[[#This Row],[UPC Check]]=0,"YES","NO"),IF(WheatBread3510[[#This Row],[Calc Check]]=WheatBread3510[[#This Row],[UPC Check]],"YES","NO")))</f>
        <v/>
      </c>
      <c r="E27" s="65"/>
      <c r="F27" s="65"/>
      <c r="G27" s="65"/>
      <c r="H27" s="70">
        <v>4</v>
      </c>
      <c r="I27" s="63"/>
      <c r="J27" s="63"/>
      <c r="K27" s="66"/>
    </row>
    <row r="28" spans="1:11" ht="14.1" customHeight="1" x14ac:dyDescent="0.2">
      <c r="A28" s="64"/>
      <c r="B28" s="67" t="str">
        <f>IFERROR(CODE(RIGHT(WheatBread3510[[#This Row],[UPC]],1)) - 48,"")</f>
        <v/>
      </c>
      <c r="C28"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8" s="67" t="str">
        <f>IF(WheatBread3510[[#This Row],[Calc Check]]="","",IF(WheatBread3510[[#This Row],[Calc Check]]=10,IF(WheatBread3510[[#This Row],[UPC Check]]=0,"YES","NO"),IF(WheatBread3510[[#This Row],[Calc Check]]=WheatBread3510[[#This Row],[UPC Check]],"YES","NO")))</f>
        <v/>
      </c>
      <c r="E28" s="65"/>
      <c r="F28" s="65"/>
      <c r="G28" s="65"/>
      <c r="H28" s="70">
        <v>4</v>
      </c>
      <c r="I28" s="63"/>
      <c r="J28" s="63"/>
      <c r="K28" s="66"/>
    </row>
    <row r="29" spans="1:11" ht="14.1" customHeight="1" x14ac:dyDescent="0.2">
      <c r="A29" s="64"/>
      <c r="B29" s="67" t="str">
        <f>IFERROR(CODE(RIGHT(WheatBread3510[[#This Row],[UPC]],1)) - 48,"")</f>
        <v/>
      </c>
      <c r="C29"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29" s="67" t="str">
        <f>IF(WheatBread3510[[#This Row],[Calc Check]]="","",IF(WheatBread3510[[#This Row],[Calc Check]]=10,IF(WheatBread3510[[#This Row],[UPC Check]]=0,"YES","NO"),IF(WheatBread3510[[#This Row],[Calc Check]]=WheatBread3510[[#This Row],[UPC Check]],"YES","NO")))</f>
        <v/>
      </c>
      <c r="E29" s="65"/>
      <c r="F29" s="65"/>
      <c r="G29" s="65"/>
      <c r="H29" s="70">
        <v>4</v>
      </c>
      <c r="I29" s="63"/>
      <c r="J29" s="63"/>
      <c r="K29" s="66"/>
    </row>
    <row r="30" spans="1:11" ht="14.1" customHeight="1" x14ac:dyDescent="0.2">
      <c r="A30" s="64"/>
      <c r="B30" s="67" t="str">
        <f>IFERROR(CODE(RIGHT(WheatBread3510[[#This Row],[UPC]],1)) - 48,"")</f>
        <v/>
      </c>
      <c r="C30"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30" s="67" t="str">
        <f>IF(WheatBread3510[[#This Row],[Calc Check]]="","",IF(WheatBread3510[[#This Row],[Calc Check]]=10,IF(WheatBread3510[[#This Row],[UPC Check]]=0,"YES","NO"),IF(WheatBread3510[[#This Row],[Calc Check]]=WheatBread3510[[#This Row],[UPC Check]],"YES","NO")))</f>
        <v/>
      </c>
      <c r="E30" s="65"/>
      <c r="F30" s="65"/>
      <c r="G30" s="65"/>
      <c r="H30" s="70">
        <v>4</v>
      </c>
      <c r="I30" s="63"/>
      <c r="J30" s="63"/>
      <c r="K30" s="66"/>
    </row>
    <row r="31" spans="1:11" ht="14.1" customHeight="1" x14ac:dyDescent="0.2">
      <c r="A31" s="64"/>
      <c r="B31" s="67" t="str">
        <f>IFERROR(CODE(RIGHT(WheatBread3510[[#This Row],[UPC]],1)) - 48,"")</f>
        <v/>
      </c>
      <c r="C31"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31" s="67" t="str">
        <f>IF(WheatBread3510[[#This Row],[Calc Check]]="","",IF(WheatBread3510[[#This Row],[Calc Check]]=10,IF(WheatBread3510[[#This Row],[UPC Check]]=0,"YES","NO"),IF(WheatBread3510[[#This Row],[Calc Check]]=WheatBread3510[[#This Row],[UPC Check]],"YES","NO")))</f>
        <v/>
      </c>
      <c r="E31" s="65"/>
      <c r="F31" s="65"/>
      <c r="G31" s="65"/>
      <c r="H31" s="70">
        <v>4</v>
      </c>
      <c r="I31" s="63"/>
      <c r="J31" s="63"/>
      <c r="K31" s="66"/>
    </row>
    <row r="32" spans="1:11" ht="14.1" customHeight="1" x14ac:dyDescent="0.2">
      <c r="A32" s="64"/>
      <c r="B32" s="67" t="str">
        <f>IFERROR(CODE(RIGHT(WheatBread3510[[#This Row],[UPC]],1)) - 48,"")</f>
        <v/>
      </c>
      <c r="C32" s="67" t="str">
        <f>IFERROR(CODE(10 - MOD(3*SUM(MID(WheatBread3510[UPC],2,1),MID(WheatBread3510[UPC],4,1),MID(WheatBread3510[UPC],6,1),MID(WheatBread3510[UPC],8,1),MID(WheatBread3510[UPC],10,1),MID(WheatBread3510[UPC],12,1))+SUM(MID(WheatBread3510[UPC],1,1),MID(WheatBread3510[UPC],3,1),MID(WheatBread3510[UPC],5,1),MID(WheatBread3510[UPC],7,1),MID(WheatBread3510[UPC],9,1),MID(WheatBread3510[UPC],11,1)),10))-48,"")</f>
        <v/>
      </c>
      <c r="D32" s="67" t="str">
        <f>IF(WheatBread3510[[#This Row],[Calc Check]]="","",IF(WheatBread3510[[#This Row],[Calc Check]]=10,IF(WheatBread3510[[#This Row],[UPC Check]]=0,"YES","NO"),IF(WheatBread3510[[#This Row],[Calc Check]]=WheatBread3510[[#This Row],[UPC Check]],"YES","NO")))</f>
        <v/>
      </c>
      <c r="E32" s="65"/>
      <c r="F32" s="65"/>
      <c r="G32" s="65"/>
      <c r="H32" s="70">
        <v>4</v>
      </c>
      <c r="I32" s="63"/>
      <c r="J32" s="63"/>
      <c r="K32" s="66"/>
    </row>
  </sheetData>
  <sheetProtection algorithmName="SHA-512" hashValue="gqKDISW9slNUl9sMuOe4cHcthw2IORR9P753I1ZG3EncGxlGrxRRXjYIABLf6v3bkDAKDFlO//0CS8iXB/nGrg==" saltValue="gUzBtruw+up0XxixrmlURw==" spinCount="100000" sheet="1" objects="1" scenarios="1" selectLockedCells="1"/>
  <mergeCells count="11">
    <mergeCell ref="A6:E6"/>
    <mergeCell ref="F6:I6"/>
    <mergeCell ref="F7:I7"/>
    <mergeCell ref="F8:I8"/>
    <mergeCell ref="A1:G1"/>
    <mergeCell ref="A3:E3"/>
    <mergeCell ref="A5:E5"/>
    <mergeCell ref="F3:I3"/>
    <mergeCell ref="F4:I4"/>
    <mergeCell ref="F5:I5"/>
    <mergeCell ref="A4:E4"/>
  </mergeCells>
  <dataValidations count="2">
    <dataValidation allowBlank="1" showInputMessage="1" sqref="K14:K32"/>
    <dataValidation type="list" allowBlank="1" showInputMessage="1" showErrorMessage="1" sqref="J14:J32">
      <formula1>"1,2,3,12"</formula1>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activeCell="A14" sqref="A14"/>
    </sheetView>
  </sheetViews>
  <sheetFormatPr defaultColWidth="8.7109375" defaultRowHeight="12.75" x14ac:dyDescent="0.2"/>
  <cols>
    <col min="1" max="1" width="21.42578125" style="19" customWidth="1"/>
    <col min="2" max="4" width="7.140625" style="19" customWidth="1"/>
    <col min="5" max="7" width="18.140625" style="19" customWidth="1"/>
    <col min="8" max="8" width="15.5703125" style="19" customWidth="1"/>
    <col min="9" max="9" width="17.85546875" style="42" customWidth="1"/>
    <col min="10" max="10" width="33.425781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134</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105"/>
      <c r="J3" s="33"/>
      <c r="K3" s="31"/>
      <c r="L3" s="31"/>
      <c r="M3" s="34"/>
      <c r="N3" s="34"/>
    </row>
    <row r="4" spans="1:14" ht="14.45" customHeight="1" x14ac:dyDescent="0.2">
      <c r="A4" s="102" t="s">
        <v>125</v>
      </c>
      <c r="B4" s="102"/>
      <c r="C4" s="102"/>
      <c r="D4" s="102"/>
      <c r="E4" s="102"/>
      <c r="F4" s="102" t="s">
        <v>136</v>
      </c>
      <c r="G4" s="102"/>
      <c r="H4" s="102"/>
      <c r="I4" s="102"/>
      <c r="J4" s="33"/>
      <c r="K4" s="36"/>
      <c r="L4" s="36"/>
      <c r="M4" s="37"/>
      <c r="N4" s="37"/>
    </row>
    <row r="5" spans="1:14" ht="14.45" customHeight="1" x14ac:dyDescent="0.2">
      <c r="A5" s="102" t="s">
        <v>135</v>
      </c>
      <c r="B5" s="102"/>
      <c r="C5" s="102"/>
      <c r="D5" s="102"/>
      <c r="E5" s="102"/>
      <c r="F5" s="102" t="s">
        <v>137</v>
      </c>
      <c r="G5" s="102"/>
      <c r="H5" s="102"/>
      <c r="I5" s="102"/>
      <c r="J5" s="33"/>
      <c r="K5" s="31"/>
      <c r="L5" s="31"/>
      <c r="M5" s="34"/>
      <c r="N5" s="34"/>
    </row>
    <row r="6" spans="1:14" ht="14.45" customHeight="1" x14ac:dyDescent="0.2">
      <c r="A6" s="121" t="s">
        <v>127</v>
      </c>
      <c r="B6" s="121"/>
      <c r="C6" s="121"/>
      <c r="D6" s="121"/>
      <c r="E6" s="121"/>
      <c r="F6" s="102" t="s">
        <v>138</v>
      </c>
      <c r="G6" s="102"/>
      <c r="H6" s="102"/>
      <c r="I6" s="102"/>
      <c r="J6" s="33"/>
      <c r="K6" s="31"/>
      <c r="L6" s="31"/>
      <c r="M6" s="34"/>
      <c r="N6" s="34"/>
    </row>
    <row r="7" spans="1:14" ht="14.45" customHeight="1" x14ac:dyDescent="0.2">
      <c r="A7" s="59"/>
      <c r="B7" s="59"/>
      <c r="C7" s="59"/>
      <c r="D7" s="59"/>
      <c r="E7" s="59"/>
      <c r="F7" s="122" t="s">
        <v>139</v>
      </c>
      <c r="G7" s="122"/>
      <c r="H7" s="122"/>
      <c r="I7" s="122"/>
      <c r="J7" s="33"/>
      <c r="K7" s="31"/>
      <c r="L7" s="31"/>
      <c r="M7" s="34"/>
      <c r="N7" s="34"/>
    </row>
    <row r="8" spans="1:14" s="44" customFormat="1" ht="14.45" customHeight="1" x14ac:dyDescent="0.2">
      <c r="A8" s="49"/>
      <c r="B8" s="49"/>
      <c r="C8" s="49"/>
      <c r="D8" s="49"/>
      <c r="E8" s="50"/>
      <c r="F8" s="107" t="s">
        <v>131</v>
      </c>
      <c r="G8" s="107"/>
      <c r="H8" s="107"/>
      <c r="I8" s="107"/>
      <c r="J8" s="52"/>
      <c r="K8" s="45"/>
      <c r="L8" s="45"/>
      <c r="M8" s="53"/>
      <c r="N8" s="53"/>
    </row>
    <row r="9" spans="1:14" s="44" customFormat="1" x14ac:dyDescent="0.2">
      <c r="A9" s="57" t="s">
        <v>61</v>
      </c>
      <c r="B9" s="45"/>
      <c r="C9" s="45"/>
      <c r="D9" s="45"/>
      <c r="E9" s="45"/>
      <c r="F9" s="45"/>
      <c r="G9" s="46"/>
      <c r="H9" s="45"/>
      <c r="I9" s="52"/>
      <c r="J9" s="52"/>
      <c r="K9" s="45"/>
      <c r="L9" s="45"/>
      <c r="M9" s="53"/>
      <c r="N9" s="53"/>
    </row>
    <row r="10" spans="1:14" s="44" customFormat="1" x14ac:dyDescent="0.2">
      <c r="A10" s="45" t="s">
        <v>48</v>
      </c>
      <c r="B10" s="45"/>
      <c r="C10" s="45"/>
      <c r="D10" s="45"/>
      <c r="E10" s="45"/>
      <c r="F10" s="45"/>
      <c r="G10" s="46"/>
      <c r="H10" s="45"/>
      <c r="I10" s="52"/>
      <c r="J10" s="52"/>
      <c r="K10" s="45"/>
      <c r="L10" s="45"/>
      <c r="M10" s="53"/>
      <c r="N10" s="53"/>
    </row>
    <row r="11" spans="1:14" ht="14.25" x14ac:dyDescent="0.2">
      <c r="A11" s="54" t="s">
        <v>62</v>
      </c>
      <c r="B11" s="39"/>
      <c r="C11" s="39"/>
      <c r="D11" s="39"/>
      <c r="E11" s="39"/>
      <c r="F11" s="39"/>
      <c r="G11" s="32"/>
      <c r="H11" s="31"/>
      <c r="I11" s="38"/>
      <c r="J11" s="38"/>
      <c r="K11" s="31"/>
      <c r="L11" s="31"/>
      <c r="M11" s="34"/>
      <c r="N11" s="34"/>
    </row>
    <row r="12" spans="1:14" ht="14.25" x14ac:dyDescent="0.2">
      <c r="A12" s="53"/>
      <c r="B12" s="34"/>
      <c r="C12" s="40"/>
      <c r="D12" s="40"/>
      <c r="E12" s="34"/>
      <c r="F12" s="40"/>
      <c r="G12" s="41"/>
      <c r="H12" s="34"/>
      <c r="I12" s="1"/>
      <c r="J12" s="1"/>
      <c r="K12" s="34"/>
      <c r="L12" s="34"/>
      <c r="M12" s="34"/>
      <c r="N12" s="34"/>
    </row>
    <row r="13" spans="1:14" ht="25.5" customHeight="1" x14ac:dyDescent="0.2">
      <c r="A13" s="60" t="s">
        <v>0</v>
      </c>
      <c r="B13" s="61" t="s">
        <v>73</v>
      </c>
      <c r="C13" s="61" t="s">
        <v>74</v>
      </c>
      <c r="D13" s="61" t="s">
        <v>1</v>
      </c>
      <c r="E13" s="61" t="s">
        <v>50</v>
      </c>
      <c r="F13" s="61" t="s">
        <v>51</v>
      </c>
      <c r="G13" s="61" t="s">
        <v>70</v>
      </c>
      <c r="H13" s="61" t="s">
        <v>133</v>
      </c>
      <c r="I13" s="61" t="s">
        <v>244</v>
      </c>
      <c r="J13" s="62" t="s">
        <v>52</v>
      </c>
    </row>
    <row r="14" spans="1:14" ht="14.1" customHeight="1" x14ac:dyDescent="0.2">
      <c r="A14" s="64"/>
      <c r="B14" s="67" t="str">
        <f>IFERROR(CODE(RIGHT(WheatBread351011[[#This Row],[UPC]],1)) - 48,"")</f>
        <v/>
      </c>
      <c r="C14"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14" s="67" t="str">
        <f>IF(WheatBread351011[[#This Row],[Calc Check]]="","",IF(WheatBread351011[[#This Row],[Calc Check]]=10,IF(WheatBread351011[[#This Row],[UPC Check]]=0,"YES","NO"),IF(WheatBread351011[[#This Row],[Calc Check]]=WheatBread351011[[#This Row],[UPC Check]],"YES","NO")))</f>
        <v/>
      </c>
      <c r="E14" s="65"/>
      <c r="F14" s="65"/>
      <c r="G14" s="65"/>
      <c r="H14" s="70">
        <v>4</v>
      </c>
      <c r="I14" s="63"/>
      <c r="J14" s="66"/>
    </row>
    <row r="15" spans="1:14" ht="14.1" customHeight="1" x14ac:dyDescent="0.2">
      <c r="A15" s="64"/>
      <c r="B15" s="67" t="str">
        <f>IFERROR(CODE(RIGHT(WheatBread351011[[#This Row],[UPC]],1)) - 48,"")</f>
        <v/>
      </c>
      <c r="C15"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15" s="67" t="str">
        <f>IF(WheatBread351011[[#This Row],[Calc Check]]="","",IF(WheatBread351011[[#This Row],[Calc Check]]=10,IF(WheatBread351011[[#This Row],[UPC Check]]=0,"YES","NO"),IF(WheatBread351011[[#This Row],[Calc Check]]=WheatBread351011[[#This Row],[UPC Check]],"YES","NO")))</f>
        <v/>
      </c>
      <c r="E15" s="65"/>
      <c r="F15" s="65"/>
      <c r="G15" s="65"/>
      <c r="H15" s="70">
        <v>4</v>
      </c>
      <c r="I15" s="63"/>
      <c r="J15" s="66"/>
    </row>
    <row r="16" spans="1:14" ht="14.1" customHeight="1" x14ac:dyDescent="0.2">
      <c r="A16" s="64"/>
      <c r="B16" s="67" t="str">
        <f>IFERROR(CODE(RIGHT(WheatBread351011[[#This Row],[UPC]],1)) - 48,"")</f>
        <v/>
      </c>
      <c r="C16"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16" s="67" t="str">
        <f>IF(WheatBread351011[[#This Row],[Calc Check]]="","",IF(WheatBread351011[[#This Row],[Calc Check]]=10,IF(WheatBread351011[[#This Row],[UPC Check]]=0,"YES","NO"),IF(WheatBread351011[[#This Row],[Calc Check]]=WheatBread351011[[#This Row],[UPC Check]],"YES","NO")))</f>
        <v/>
      </c>
      <c r="E16" s="65"/>
      <c r="F16" s="65"/>
      <c r="G16" s="65"/>
      <c r="H16" s="70">
        <v>4</v>
      </c>
      <c r="I16" s="63"/>
      <c r="J16" s="66"/>
    </row>
    <row r="17" spans="1:10" ht="14.1" customHeight="1" x14ac:dyDescent="0.2">
      <c r="A17" s="64"/>
      <c r="B17" s="67" t="str">
        <f>IFERROR(CODE(RIGHT(WheatBread351011[[#This Row],[UPC]],1)) - 48,"")</f>
        <v/>
      </c>
      <c r="C17"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17" s="67" t="str">
        <f>IF(WheatBread351011[[#This Row],[Calc Check]]="","",IF(WheatBread351011[[#This Row],[Calc Check]]=10,IF(WheatBread351011[[#This Row],[UPC Check]]=0,"YES","NO"),IF(WheatBread351011[[#This Row],[Calc Check]]=WheatBread351011[[#This Row],[UPC Check]],"YES","NO")))</f>
        <v/>
      </c>
      <c r="E17" s="65"/>
      <c r="F17" s="65"/>
      <c r="G17" s="65"/>
      <c r="H17" s="70">
        <v>4</v>
      </c>
      <c r="I17" s="63"/>
      <c r="J17" s="66"/>
    </row>
    <row r="18" spans="1:10" ht="14.1" customHeight="1" x14ac:dyDescent="0.2">
      <c r="A18" s="64"/>
      <c r="B18" s="67" t="str">
        <f>IFERROR(CODE(RIGHT(WheatBread351011[[#This Row],[UPC]],1)) - 48,"")</f>
        <v/>
      </c>
      <c r="C18"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18" s="67" t="str">
        <f>IF(WheatBread351011[[#This Row],[Calc Check]]="","",IF(WheatBread351011[[#This Row],[Calc Check]]=10,IF(WheatBread351011[[#This Row],[UPC Check]]=0,"YES","NO"),IF(WheatBread351011[[#This Row],[Calc Check]]=WheatBread351011[[#This Row],[UPC Check]],"YES","NO")))</f>
        <v/>
      </c>
      <c r="E18" s="65"/>
      <c r="F18" s="65"/>
      <c r="G18" s="65"/>
      <c r="H18" s="70">
        <v>4</v>
      </c>
      <c r="I18" s="63"/>
      <c r="J18" s="66"/>
    </row>
    <row r="19" spans="1:10" ht="14.1" customHeight="1" x14ac:dyDescent="0.2">
      <c r="A19" s="64"/>
      <c r="B19" s="67" t="str">
        <f>IFERROR(CODE(RIGHT(WheatBread351011[[#This Row],[UPC]],1)) - 48,"")</f>
        <v/>
      </c>
      <c r="C19"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19" s="67" t="str">
        <f>IF(WheatBread351011[[#This Row],[Calc Check]]="","",IF(WheatBread351011[[#This Row],[Calc Check]]=10,IF(WheatBread351011[[#This Row],[UPC Check]]=0,"YES","NO"),IF(WheatBread351011[[#This Row],[Calc Check]]=WheatBread351011[[#This Row],[UPC Check]],"YES","NO")))</f>
        <v/>
      </c>
      <c r="E19" s="65"/>
      <c r="F19" s="65"/>
      <c r="G19" s="65"/>
      <c r="H19" s="70">
        <v>4</v>
      </c>
      <c r="I19" s="63"/>
      <c r="J19" s="66"/>
    </row>
    <row r="20" spans="1:10" ht="14.1" customHeight="1" x14ac:dyDescent="0.2">
      <c r="A20" s="64"/>
      <c r="B20" s="67" t="str">
        <f>IFERROR(CODE(RIGHT(WheatBread351011[[#This Row],[UPC]],1)) - 48,"")</f>
        <v/>
      </c>
      <c r="C20"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0" s="67" t="str">
        <f>IF(WheatBread351011[[#This Row],[Calc Check]]="","",IF(WheatBread351011[[#This Row],[Calc Check]]=10,IF(WheatBread351011[[#This Row],[UPC Check]]=0,"YES","NO"),IF(WheatBread351011[[#This Row],[Calc Check]]=WheatBread351011[[#This Row],[UPC Check]],"YES","NO")))</f>
        <v/>
      </c>
      <c r="E20" s="65"/>
      <c r="F20" s="65"/>
      <c r="G20" s="65"/>
      <c r="H20" s="70">
        <v>4</v>
      </c>
      <c r="I20" s="63"/>
      <c r="J20" s="66"/>
    </row>
    <row r="21" spans="1:10" ht="14.1" customHeight="1" x14ac:dyDescent="0.2">
      <c r="A21" s="64"/>
      <c r="B21" s="67" t="str">
        <f>IFERROR(CODE(RIGHT(WheatBread351011[[#This Row],[UPC]],1)) - 48,"")</f>
        <v/>
      </c>
      <c r="C21"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1" s="67" t="str">
        <f>IF(WheatBread351011[[#This Row],[Calc Check]]="","",IF(WheatBread351011[[#This Row],[Calc Check]]=10,IF(WheatBread351011[[#This Row],[UPC Check]]=0,"YES","NO"),IF(WheatBread351011[[#This Row],[Calc Check]]=WheatBread351011[[#This Row],[UPC Check]],"YES","NO")))</f>
        <v/>
      </c>
      <c r="E21" s="65"/>
      <c r="F21" s="65"/>
      <c r="G21" s="65"/>
      <c r="H21" s="70">
        <v>4</v>
      </c>
      <c r="I21" s="63"/>
      <c r="J21" s="66"/>
    </row>
    <row r="22" spans="1:10" ht="14.1" customHeight="1" x14ac:dyDescent="0.2">
      <c r="A22" s="64"/>
      <c r="B22" s="67" t="str">
        <f>IFERROR(CODE(RIGHT(WheatBread351011[[#This Row],[UPC]],1)) - 48,"")</f>
        <v/>
      </c>
      <c r="C22"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2" s="67" t="str">
        <f>IF(WheatBread351011[[#This Row],[Calc Check]]="","",IF(WheatBread351011[[#This Row],[Calc Check]]=10,IF(WheatBread351011[[#This Row],[UPC Check]]=0,"YES","NO"),IF(WheatBread351011[[#This Row],[Calc Check]]=WheatBread351011[[#This Row],[UPC Check]],"YES","NO")))</f>
        <v/>
      </c>
      <c r="E22" s="65"/>
      <c r="F22" s="65"/>
      <c r="G22" s="65"/>
      <c r="H22" s="70">
        <v>4</v>
      </c>
      <c r="I22" s="63"/>
      <c r="J22" s="66"/>
    </row>
    <row r="23" spans="1:10" ht="14.1" customHeight="1" x14ac:dyDescent="0.2">
      <c r="A23" s="64"/>
      <c r="B23" s="67" t="str">
        <f>IFERROR(CODE(RIGHT(WheatBread351011[[#This Row],[UPC]],1)) - 48,"")</f>
        <v/>
      </c>
      <c r="C23"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3" s="67" t="str">
        <f>IF(WheatBread351011[[#This Row],[Calc Check]]="","",IF(WheatBread351011[[#This Row],[Calc Check]]=10,IF(WheatBread351011[[#This Row],[UPC Check]]=0,"YES","NO"),IF(WheatBread351011[[#This Row],[Calc Check]]=WheatBread351011[[#This Row],[UPC Check]],"YES","NO")))</f>
        <v/>
      </c>
      <c r="E23" s="65"/>
      <c r="F23" s="65"/>
      <c r="G23" s="65"/>
      <c r="H23" s="70">
        <v>4</v>
      </c>
      <c r="I23" s="63"/>
      <c r="J23" s="66"/>
    </row>
    <row r="24" spans="1:10" ht="14.1" customHeight="1" x14ac:dyDescent="0.2">
      <c r="A24" s="64"/>
      <c r="B24" s="67" t="str">
        <f>IFERROR(CODE(RIGHT(WheatBread351011[[#This Row],[UPC]],1)) - 48,"")</f>
        <v/>
      </c>
      <c r="C24"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4" s="67" t="str">
        <f>IF(WheatBread351011[[#This Row],[Calc Check]]="","",IF(WheatBread351011[[#This Row],[Calc Check]]=10,IF(WheatBread351011[[#This Row],[UPC Check]]=0,"YES","NO"),IF(WheatBread351011[[#This Row],[Calc Check]]=WheatBread351011[[#This Row],[UPC Check]],"YES","NO")))</f>
        <v/>
      </c>
      <c r="E24" s="65"/>
      <c r="F24" s="65"/>
      <c r="G24" s="65"/>
      <c r="H24" s="70">
        <v>4</v>
      </c>
      <c r="I24" s="63"/>
      <c r="J24" s="66"/>
    </row>
    <row r="25" spans="1:10" ht="14.1" customHeight="1" x14ac:dyDescent="0.2">
      <c r="A25" s="64"/>
      <c r="B25" s="67" t="str">
        <f>IFERROR(CODE(RIGHT(WheatBread351011[[#This Row],[UPC]],1)) - 48,"")</f>
        <v/>
      </c>
      <c r="C25"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5" s="67" t="str">
        <f>IF(WheatBread351011[[#This Row],[Calc Check]]="","",IF(WheatBread351011[[#This Row],[Calc Check]]=10,IF(WheatBread351011[[#This Row],[UPC Check]]=0,"YES","NO"),IF(WheatBread351011[[#This Row],[Calc Check]]=WheatBread351011[[#This Row],[UPC Check]],"YES","NO")))</f>
        <v/>
      </c>
      <c r="E25" s="65"/>
      <c r="F25" s="65"/>
      <c r="G25" s="65"/>
      <c r="H25" s="70">
        <v>4</v>
      </c>
      <c r="I25" s="63"/>
      <c r="J25" s="66"/>
    </row>
    <row r="26" spans="1:10" ht="14.1" customHeight="1" x14ac:dyDescent="0.2">
      <c r="A26" s="64"/>
      <c r="B26" s="67" t="str">
        <f>IFERROR(CODE(RIGHT(WheatBread351011[[#This Row],[UPC]],1)) - 48,"")</f>
        <v/>
      </c>
      <c r="C26"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6" s="67" t="str">
        <f>IF(WheatBread351011[[#This Row],[Calc Check]]="","",IF(WheatBread351011[[#This Row],[Calc Check]]=10,IF(WheatBread351011[[#This Row],[UPC Check]]=0,"YES","NO"),IF(WheatBread351011[[#This Row],[Calc Check]]=WheatBread351011[[#This Row],[UPC Check]],"YES","NO")))</f>
        <v/>
      </c>
      <c r="E26" s="65"/>
      <c r="F26" s="65"/>
      <c r="G26" s="65"/>
      <c r="H26" s="70">
        <v>4</v>
      </c>
      <c r="I26" s="63"/>
      <c r="J26" s="66"/>
    </row>
    <row r="27" spans="1:10" ht="14.1" customHeight="1" x14ac:dyDescent="0.2">
      <c r="A27" s="64"/>
      <c r="B27" s="67" t="str">
        <f>IFERROR(CODE(RIGHT(WheatBread351011[[#This Row],[UPC]],1)) - 48,"")</f>
        <v/>
      </c>
      <c r="C27"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7" s="67" t="str">
        <f>IF(WheatBread351011[[#This Row],[Calc Check]]="","",IF(WheatBread351011[[#This Row],[Calc Check]]=10,IF(WheatBread351011[[#This Row],[UPC Check]]=0,"YES","NO"),IF(WheatBread351011[[#This Row],[Calc Check]]=WheatBread351011[[#This Row],[UPC Check]],"YES","NO")))</f>
        <v/>
      </c>
      <c r="E27" s="65"/>
      <c r="F27" s="65"/>
      <c r="G27" s="65"/>
      <c r="H27" s="70">
        <v>4</v>
      </c>
      <c r="I27" s="63"/>
      <c r="J27" s="66"/>
    </row>
    <row r="28" spans="1:10" ht="14.1" customHeight="1" x14ac:dyDescent="0.2">
      <c r="A28" s="64"/>
      <c r="B28" s="67" t="str">
        <f>IFERROR(CODE(RIGHT(WheatBread351011[[#This Row],[UPC]],1)) - 48,"")</f>
        <v/>
      </c>
      <c r="C28"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8" s="67" t="str">
        <f>IF(WheatBread351011[[#This Row],[Calc Check]]="","",IF(WheatBread351011[[#This Row],[Calc Check]]=10,IF(WheatBread351011[[#This Row],[UPC Check]]=0,"YES","NO"),IF(WheatBread351011[[#This Row],[Calc Check]]=WheatBread351011[[#This Row],[UPC Check]],"YES","NO")))</f>
        <v/>
      </c>
      <c r="E28" s="65"/>
      <c r="F28" s="65"/>
      <c r="G28" s="65"/>
      <c r="H28" s="70">
        <v>4</v>
      </c>
      <c r="I28" s="63"/>
      <c r="J28" s="66"/>
    </row>
    <row r="29" spans="1:10" ht="14.1" customHeight="1" x14ac:dyDescent="0.2">
      <c r="A29" s="64"/>
      <c r="B29" s="67" t="str">
        <f>IFERROR(CODE(RIGHT(WheatBread351011[[#This Row],[UPC]],1)) - 48,"")</f>
        <v/>
      </c>
      <c r="C29"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29" s="67" t="str">
        <f>IF(WheatBread351011[[#This Row],[Calc Check]]="","",IF(WheatBread351011[[#This Row],[Calc Check]]=10,IF(WheatBread351011[[#This Row],[UPC Check]]=0,"YES","NO"),IF(WheatBread351011[[#This Row],[Calc Check]]=WheatBread351011[[#This Row],[UPC Check]],"YES","NO")))</f>
        <v/>
      </c>
      <c r="E29" s="65"/>
      <c r="F29" s="65"/>
      <c r="G29" s="65"/>
      <c r="H29" s="70">
        <v>4</v>
      </c>
      <c r="I29" s="63"/>
      <c r="J29" s="66"/>
    </row>
    <row r="30" spans="1:10" ht="14.1" customHeight="1" x14ac:dyDescent="0.2">
      <c r="A30" s="64"/>
      <c r="B30" s="67" t="str">
        <f>IFERROR(CODE(RIGHT(WheatBread351011[[#This Row],[UPC]],1)) - 48,"")</f>
        <v/>
      </c>
      <c r="C30"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30" s="67" t="str">
        <f>IF(WheatBread351011[[#This Row],[Calc Check]]="","",IF(WheatBread351011[[#This Row],[Calc Check]]=10,IF(WheatBread351011[[#This Row],[UPC Check]]=0,"YES","NO"),IF(WheatBread351011[[#This Row],[Calc Check]]=WheatBread351011[[#This Row],[UPC Check]],"YES","NO")))</f>
        <v/>
      </c>
      <c r="E30" s="65"/>
      <c r="F30" s="65"/>
      <c r="G30" s="65"/>
      <c r="H30" s="70">
        <v>4</v>
      </c>
      <c r="I30" s="63"/>
      <c r="J30" s="66"/>
    </row>
    <row r="31" spans="1:10" ht="14.1" customHeight="1" x14ac:dyDescent="0.2">
      <c r="A31" s="64"/>
      <c r="B31" s="67" t="str">
        <f>IFERROR(CODE(RIGHT(WheatBread351011[[#This Row],[UPC]],1)) - 48,"")</f>
        <v/>
      </c>
      <c r="C31"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31" s="67" t="str">
        <f>IF(WheatBread351011[[#This Row],[Calc Check]]="","",IF(WheatBread351011[[#This Row],[Calc Check]]=10,IF(WheatBread351011[[#This Row],[UPC Check]]=0,"YES","NO"),IF(WheatBread351011[[#This Row],[Calc Check]]=WheatBread351011[[#This Row],[UPC Check]],"YES","NO")))</f>
        <v/>
      </c>
      <c r="E31" s="65"/>
      <c r="F31" s="65"/>
      <c r="G31" s="65"/>
      <c r="H31" s="70">
        <v>4</v>
      </c>
      <c r="I31" s="63"/>
      <c r="J31" s="66"/>
    </row>
    <row r="32" spans="1:10" ht="14.1" customHeight="1" x14ac:dyDescent="0.2">
      <c r="A32" s="64"/>
      <c r="B32" s="67" t="str">
        <f>IFERROR(CODE(RIGHT(WheatBread351011[[#This Row],[UPC]],1)) - 48,"")</f>
        <v/>
      </c>
      <c r="C32" s="67" t="str">
        <f>IFERROR(CODE(10 - MOD(3*SUM(MID(WheatBread351011[UPC],2,1),MID(WheatBread351011[UPC],4,1),MID(WheatBread351011[UPC],6,1),MID(WheatBread351011[UPC],8,1),MID(WheatBread351011[UPC],10,1),MID(WheatBread351011[UPC],12,1))+SUM(MID(WheatBread351011[UPC],1,1),MID(WheatBread351011[UPC],3,1),MID(WheatBread351011[UPC],5,1),MID(WheatBread351011[UPC],7,1),MID(WheatBread351011[UPC],9,1),MID(WheatBread351011[UPC],11,1)),10))-48,"")</f>
        <v/>
      </c>
      <c r="D32" s="67" t="str">
        <f>IF(WheatBread351011[[#This Row],[Calc Check]]="","",IF(WheatBread351011[[#This Row],[Calc Check]]=10,IF(WheatBread351011[[#This Row],[UPC Check]]=0,"YES","NO"),IF(WheatBread351011[[#This Row],[Calc Check]]=WheatBread351011[[#This Row],[UPC Check]],"YES","NO")))</f>
        <v/>
      </c>
      <c r="E32" s="65"/>
      <c r="F32" s="65"/>
      <c r="G32" s="65"/>
      <c r="H32" s="70">
        <v>4</v>
      </c>
      <c r="I32" s="63"/>
      <c r="J32" s="66"/>
    </row>
  </sheetData>
  <sheetProtection algorithmName="SHA-512" hashValue="20ugxq3E53FRXjo+f2CZGR6Xxsmcpqe05H8MfH8GwVlmB+vDJN9/K3ebO2xoMSxtFZIXN2NDRhXjN0BGWsvhfQ==" saltValue="U3BfRttE/aaXnopOMyabuw==" spinCount="100000" sheet="1" objects="1" scenarios="1" selectLockedCells="1"/>
  <mergeCells count="11">
    <mergeCell ref="F8:I8"/>
    <mergeCell ref="A4:E4"/>
    <mergeCell ref="A1:G1"/>
    <mergeCell ref="A3:E3"/>
    <mergeCell ref="A5:E5"/>
    <mergeCell ref="A6:E6"/>
    <mergeCell ref="F3:I3"/>
    <mergeCell ref="F4:I4"/>
    <mergeCell ref="F5:I5"/>
    <mergeCell ref="F6:I6"/>
    <mergeCell ref="F7:I7"/>
  </mergeCells>
  <dataValidations count="1">
    <dataValidation allowBlank="1" showInputMessage="1" sqref="J14:J32"/>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activeCell="A14" sqref="A14"/>
    </sheetView>
  </sheetViews>
  <sheetFormatPr defaultColWidth="8.7109375" defaultRowHeight="12.75" x14ac:dyDescent="0.2"/>
  <cols>
    <col min="1" max="1" width="21.42578125" style="19" customWidth="1"/>
    <col min="2" max="4" width="7.140625" style="19" customWidth="1"/>
    <col min="5" max="7" width="18.140625" style="19" customWidth="1"/>
    <col min="8" max="8" width="15.5703125" style="19" customWidth="1"/>
    <col min="9" max="9" width="17.85546875" style="42" customWidth="1"/>
    <col min="10" max="10" width="33.425781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140</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105"/>
      <c r="J3" s="33"/>
      <c r="K3" s="31"/>
      <c r="L3" s="31"/>
      <c r="M3" s="34"/>
      <c r="N3" s="34"/>
    </row>
    <row r="4" spans="1:14" ht="14.45" customHeight="1" x14ac:dyDescent="0.2">
      <c r="A4" s="102" t="s">
        <v>141</v>
      </c>
      <c r="B4" s="102"/>
      <c r="C4" s="102"/>
      <c r="D4" s="102"/>
      <c r="E4" s="102"/>
      <c r="F4" s="102" t="s">
        <v>143</v>
      </c>
      <c r="G4" s="102"/>
      <c r="H4" s="102"/>
      <c r="I4" s="102"/>
      <c r="J4" s="33"/>
      <c r="K4" s="36"/>
      <c r="L4" s="36"/>
      <c r="M4" s="37"/>
      <c r="N4" s="37"/>
    </row>
    <row r="5" spans="1:14" ht="14.45" customHeight="1" x14ac:dyDescent="0.2">
      <c r="A5" s="102" t="s">
        <v>142</v>
      </c>
      <c r="B5" s="102"/>
      <c r="C5" s="102"/>
      <c r="D5" s="102"/>
      <c r="E5" s="102"/>
      <c r="F5" s="102" t="s">
        <v>144</v>
      </c>
      <c r="G5" s="102"/>
      <c r="H5" s="102"/>
      <c r="I5" s="102"/>
      <c r="J5" s="33"/>
      <c r="K5" s="31"/>
      <c r="L5" s="31"/>
      <c r="M5" s="34"/>
      <c r="N5" s="34"/>
    </row>
    <row r="6" spans="1:14" ht="14.45" customHeight="1" x14ac:dyDescent="0.2">
      <c r="A6" s="121" t="s">
        <v>127</v>
      </c>
      <c r="B6" s="121"/>
      <c r="C6" s="121"/>
      <c r="D6" s="121"/>
      <c r="E6" s="121"/>
      <c r="F6" s="102" t="s">
        <v>145</v>
      </c>
      <c r="G6" s="102"/>
      <c r="H6" s="102"/>
      <c r="I6" s="102"/>
      <c r="J6" s="33"/>
      <c r="K6" s="31"/>
      <c r="L6" s="31"/>
      <c r="M6" s="34"/>
      <c r="N6" s="34"/>
    </row>
    <row r="7" spans="1:14" ht="14.45" customHeight="1" x14ac:dyDescent="0.2">
      <c r="A7" s="59"/>
      <c r="B7" s="59"/>
      <c r="C7" s="59"/>
      <c r="D7" s="59"/>
      <c r="E7" s="59"/>
      <c r="F7" s="109" t="s">
        <v>146</v>
      </c>
      <c r="G7" s="109"/>
      <c r="H7" s="109"/>
      <c r="I7" s="109"/>
      <c r="J7" s="33"/>
      <c r="K7" s="31"/>
      <c r="L7" s="31"/>
      <c r="M7" s="34"/>
      <c r="N7" s="34"/>
    </row>
    <row r="8" spans="1:14" s="44" customFormat="1" ht="14.45" customHeight="1" x14ac:dyDescent="0.2">
      <c r="A8" s="49"/>
      <c r="B8" s="49"/>
      <c r="C8" s="49"/>
      <c r="D8" s="49"/>
      <c r="E8" s="50"/>
      <c r="F8" s="107" t="s">
        <v>131</v>
      </c>
      <c r="G8" s="107"/>
      <c r="H8" s="107"/>
      <c r="I8" s="107"/>
      <c r="J8" s="52"/>
      <c r="K8" s="45"/>
      <c r="L8" s="45"/>
      <c r="M8" s="53"/>
      <c r="N8" s="53"/>
    </row>
    <row r="9" spans="1:14" s="44" customFormat="1" x14ac:dyDescent="0.2">
      <c r="A9" s="57" t="s">
        <v>61</v>
      </c>
      <c r="B9" s="45"/>
      <c r="C9" s="45"/>
      <c r="D9" s="45"/>
      <c r="E9" s="45"/>
      <c r="F9" s="45"/>
      <c r="G9" s="46"/>
      <c r="H9" s="45"/>
      <c r="I9" s="52"/>
      <c r="J9" s="52"/>
      <c r="K9" s="45"/>
      <c r="L9" s="45"/>
      <c r="M9" s="53"/>
      <c r="N9" s="53"/>
    </row>
    <row r="10" spans="1:14" s="44" customFormat="1" x14ac:dyDescent="0.2">
      <c r="A10" s="45" t="s">
        <v>48</v>
      </c>
      <c r="B10" s="45"/>
      <c r="C10" s="45"/>
      <c r="D10" s="45"/>
      <c r="E10" s="45"/>
      <c r="F10" s="45"/>
      <c r="G10" s="46"/>
      <c r="H10" s="45"/>
      <c r="I10" s="52"/>
      <c r="J10" s="52"/>
      <c r="K10" s="45"/>
      <c r="L10" s="45"/>
      <c r="M10" s="53"/>
      <c r="N10" s="53"/>
    </row>
    <row r="11" spans="1:14" ht="14.25" x14ac:dyDescent="0.2">
      <c r="A11" s="54" t="s">
        <v>62</v>
      </c>
      <c r="B11" s="39"/>
      <c r="C11" s="39"/>
      <c r="D11" s="39"/>
      <c r="E11" s="39"/>
      <c r="F11" s="39"/>
      <c r="G11" s="32"/>
      <c r="H11" s="31"/>
      <c r="I11" s="38"/>
      <c r="J11" s="38"/>
      <c r="K11" s="31"/>
      <c r="L11" s="31"/>
      <c r="M11" s="34"/>
      <c r="N11" s="34"/>
    </row>
    <row r="12" spans="1:14" ht="14.25" x14ac:dyDescent="0.2">
      <c r="A12" s="53"/>
      <c r="B12" s="34"/>
      <c r="C12" s="40"/>
      <c r="D12" s="40"/>
      <c r="E12" s="34"/>
      <c r="F12" s="40"/>
      <c r="G12" s="41"/>
      <c r="H12" s="34"/>
      <c r="I12" s="1"/>
      <c r="J12" s="1"/>
      <c r="K12" s="34"/>
      <c r="L12" s="34"/>
      <c r="M12" s="34"/>
      <c r="N12" s="34"/>
    </row>
    <row r="13" spans="1:14" ht="25.5" customHeight="1" x14ac:dyDescent="0.2">
      <c r="A13" s="60" t="s">
        <v>0</v>
      </c>
      <c r="B13" s="61" t="s">
        <v>73</v>
      </c>
      <c r="C13" s="61" t="s">
        <v>74</v>
      </c>
      <c r="D13" s="61" t="s">
        <v>1</v>
      </c>
      <c r="E13" s="61" t="s">
        <v>50</v>
      </c>
      <c r="F13" s="61" t="s">
        <v>51</v>
      </c>
      <c r="G13" s="61" t="s">
        <v>70</v>
      </c>
      <c r="H13" s="61" t="s">
        <v>133</v>
      </c>
      <c r="I13" s="61" t="s">
        <v>245</v>
      </c>
      <c r="J13" s="62" t="s">
        <v>52</v>
      </c>
    </row>
    <row r="14" spans="1:14" ht="14.1" customHeight="1" x14ac:dyDescent="0.2">
      <c r="A14" s="64"/>
      <c r="B14" s="67" t="str">
        <f>IFERROR(CODE(RIGHT(WheatBread351012[[#This Row],[UPC]],1)) - 48,"")</f>
        <v/>
      </c>
      <c r="C14"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14" s="67" t="str">
        <f>IF(WheatBread351012[[#This Row],[Calc Check]]="","",IF(WheatBread351012[[#This Row],[Calc Check]]=10,IF(WheatBread351012[[#This Row],[UPC Check]]=0,"YES","NO"),IF(WheatBread351012[[#This Row],[Calc Check]]=WheatBread351012[[#This Row],[UPC Check]],"YES","NO")))</f>
        <v/>
      </c>
      <c r="E14" s="65"/>
      <c r="F14" s="65"/>
      <c r="G14" s="65"/>
      <c r="H14" s="70">
        <v>2.5</v>
      </c>
      <c r="I14" s="63"/>
      <c r="J14" s="66"/>
    </row>
    <row r="15" spans="1:14" ht="14.1" customHeight="1" x14ac:dyDescent="0.2">
      <c r="A15" s="64"/>
      <c r="B15" s="67" t="str">
        <f>IFERROR(CODE(RIGHT(WheatBread351012[[#This Row],[UPC]],1)) - 48,"")</f>
        <v/>
      </c>
      <c r="C15"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15" s="67" t="str">
        <f>IF(WheatBread351012[[#This Row],[Calc Check]]="","",IF(WheatBread351012[[#This Row],[Calc Check]]=10,IF(WheatBread351012[[#This Row],[UPC Check]]=0,"YES","NO"),IF(WheatBread351012[[#This Row],[Calc Check]]=WheatBread351012[[#This Row],[UPC Check]],"YES","NO")))</f>
        <v/>
      </c>
      <c r="E15" s="65"/>
      <c r="F15" s="65"/>
      <c r="G15" s="65"/>
      <c r="H15" s="70">
        <v>2.5</v>
      </c>
      <c r="I15" s="63"/>
      <c r="J15" s="66"/>
    </row>
    <row r="16" spans="1:14" ht="14.1" customHeight="1" x14ac:dyDescent="0.2">
      <c r="A16" s="64"/>
      <c r="B16" s="67" t="str">
        <f>IFERROR(CODE(RIGHT(WheatBread351012[[#This Row],[UPC]],1)) - 48,"")</f>
        <v/>
      </c>
      <c r="C16"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16" s="67" t="str">
        <f>IF(WheatBread351012[[#This Row],[Calc Check]]="","",IF(WheatBread351012[[#This Row],[Calc Check]]=10,IF(WheatBread351012[[#This Row],[UPC Check]]=0,"YES","NO"),IF(WheatBread351012[[#This Row],[Calc Check]]=WheatBread351012[[#This Row],[UPC Check]],"YES","NO")))</f>
        <v/>
      </c>
      <c r="E16" s="65"/>
      <c r="F16" s="65"/>
      <c r="G16" s="65"/>
      <c r="H16" s="70">
        <v>2.5</v>
      </c>
      <c r="I16" s="63"/>
      <c r="J16" s="66"/>
    </row>
    <row r="17" spans="1:10" ht="14.1" customHeight="1" x14ac:dyDescent="0.2">
      <c r="A17" s="64"/>
      <c r="B17" s="67" t="str">
        <f>IFERROR(CODE(RIGHT(WheatBread351012[[#This Row],[UPC]],1)) - 48,"")</f>
        <v/>
      </c>
      <c r="C17"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17" s="67" t="str">
        <f>IF(WheatBread351012[[#This Row],[Calc Check]]="","",IF(WheatBread351012[[#This Row],[Calc Check]]=10,IF(WheatBread351012[[#This Row],[UPC Check]]=0,"YES","NO"),IF(WheatBread351012[[#This Row],[Calc Check]]=WheatBread351012[[#This Row],[UPC Check]],"YES","NO")))</f>
        <v/>
      </c>
      <c r="E17" s="65"/>
      <c r="F17" s="65"/>
      <c r="G17" s="65"/>
      <c r="H17" s="70">
        <v>2.5</v>
      </c>
      <c r="I17" s="63"/>
      <c r="J17" s="66"/>
    </row>
    <row r="18" spans="1:10" ht="14.1" customHeight="1" x14ac:dyDescent="0.2">
      <c r="A18" s="64"/>
      <c r="B18" s="67" t="str">
        <f>IFERROR(CODE(RIGHT(WheatBread351012[[#This Row],[UPC]],1)) - 48,"")</f>
        <v/>
      </c>
      <c r="C18"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18" s="67" t="str">
        <f>IF(WheatBread351012[[#This Row],[Calc Check]]="","",IF(WheatBread351012[[#This Row],[Calc Check]]=10,IF(WheatBread351012[[#This Row],[UPC Check]]=0,"YES","NO"),IF(WheatBread351012[[#This Row],[Calc Check]]=WheatBread351012[[#This Row],[UPC Check]],"YES","NO")))</f>
        <v/>
      </c>
      <c r="E18" s="65"/>
      <c r="F18" s="65"/>
      <c r="G18" s="65"/>
      <c r="H18" s="70">
        <v>2.5</v>
      </c>
      <c r="I18" s="63"/>
      <c r="J18" s="66"/>
    </row>
    <row r="19" spans="1:10" ht="14.1" customHeight="1" x14ac:dyDescent="0.2">
      <c r="A19" s="64"/>
      <c r="B19" s="67" t="str">
        <f>IFERROR(CODE(RIGHT(WheatBread351012[[#This Row],[UPC]],1)) - 48,"")</f>
        <v/>
      </c>
      <c r="C19"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19" s="67" t="str">
        <f>IF(WheatBread351012[[#This Row],[Calc Check]]="","",IF(WheatBread351012[[#This Row],[Calc Check]]=10,IF(WheatBread351012[[#This Row],[UPC Check]]=0,"YES","NO"),IF(WheatBread351012[[#This Row],[Calc Check]]=WheatBread351012[[#This Row],[UPC Check]],"YES","NO")))</f>
        <v/>
      </c>
      <c r="E19" s="65"/>
      <c r="F19" s="65"/>
      <c r="G19" s="65"/>
      <c r="H19" s="70">
        <v>2.5</v>
      </c>
      <c r="I19" s="63"/>
      <c r="J19" s="66"/>
    </row>
    <row r="20" spans="1:10" ht="14.1" customHeight="1" x14ac:dyDescent="0.2">
      <c r="A20" s="64"/>
      <c r="B20" s="67" t="str">
        <f>IFERROR(CODE(RIGHT(WheatBread351012[[#This Row],[UPC]],1)) - 48,"")</f>
        <v/>
      </c>
      <c r="C20"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0" s="67" t="str">
        <f>IF(WheatBread351012[[#This Row],[Calc Check]]="","",IF(WheatBread351012[[#This Row],[Calc Check]]=10,IF(WheatBread351012[[#This Row],[UPC Check]]=0,"YES","NO"),IF(WheatBread351012[[#This Row],[Calc Check]]=WheatBread351012[[#This Row],[UPC Check]],"YES","NO")))</f>
        <v/>
      </c>
      <c r="E20" s="65"/>
      <c r="F20" s="65"/>
      <c r="G20" s="65"/>
      <c r="H20" s="70">
        <v>2.5</v>
      </c>
      <c r="I20" s="63"/>
      <c r="J20" s="66"/>
    </row>
    <row r="21" spans="1:10" ht="14.1" customHeight="1" x14ac:dyDescent="0.2">
      <c r="A21" s="64"/>
      <c r="B21" s="67" t="str">
        <f>IFERROR(CODE(RIGHT(WheatBread351012[[#This Row],[UPC]],1)) - 48,"")</f>
        <v/>
      </c>
      <c r="C21"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1" s="67" t="str">
        <f>IF(WheatBread351012[[#This Row],[Calc Check]]="","",IF(WheatBread351012[[#This Row],[Calc Check]]=10,IF(WheatBread351012[[#This Row],[UPC Check]]=0,"YES","NO"),IF(WheatBread351012[[#This Row],[Calc Check]]=WheatBread351012[[#This Row],[UPC Check]],"YES","NO")))</f>
        <v/>
      </c>
      <c r="E21" s="65"/>
      <c r="F21" s="65"/>
      <c r="G21" s="65"/>
      <c r="H21" s="70">
        <v>2.5</v>
      </c>
      <c r="I21" s="63"/>
      <c r="J21" s="66"/>
    </row>
    <row r="22" spans="1:10" ht="14.1" customHeight="1" x14ac:dyDescent="0.2">
      <c r="A22" s="64"/>
      <c r="B22" s="67" t="str">
        <f>IFERROR(CODE(RIGHT(WheatBread351012[[#This Row],[UPC]],1)) - 48,"")</f>
        <v/>
      </c>
      <c r="C22"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2" s="67" t="str">
        <f>IF(WheatBread351012[[#This Row],[Calc Check]]="","",IF(WheatBread351012[[#This Row],[Calc Check]]=10,IF(WheatBread351012[[#This Row],[UPC Check]]=0,"YES","NO"),IF(WheatBread351012[[#This Row],[Calc Check]]=WheatBread351012[[#This Row],[UPC Check]],"YES","NO")))</f>
        <v/>
      </c>
      <c r="E22" s="65"/>
      <c r="F22" s="65"/>
      <c r="G22" s="65"/>
      <c r="H22" s="70">
        <v>2.5</v>
      </c>
      <c r="I22" s="63"/>
      <c r="J22" s="66"/>
    </row>
    <row r="23" spans="1:10" ht="14.1" customHeight="1" x14ac:dyDescent="0.2">
      <c r="A23" s="64"/>
      <c r="B23" s="67" t="str">
        <f>IFERROR(CODE(RIGHT(WheatBread351012[[#This Row],[UPC]],1)) - 48,"")</f>
        <v/>
      </c>
      <c r="C23"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3" s="67" t="str">
        <f>IF(WheatBread351012[[#This Row],[Calc Check]]="","",IF(WheatBread351012[[#This Row],[Calc Check]]=10,IF(WheatBread351012[[#This Row],[UPC Check]]=0,"YES","NO"),IF(WheatBread351012[[#This Row],[Calc Check]]=WheatBread351012[[#This Row],[UPC Check]],"YES","NO")))</f>
        <v/>
      </c>
      <c r="E23" s="65"/>
      <c r="F23" s="65"/>
      <c r="G23" s="65"/>
      <c r="H23" s="70">
        <v>2.5</v>
      </c>
      <c r="I23" s="63"/>
      <c r="J23" s="66"/>
    </row>
    <row r="24" spans="1:10" ht="14.1" customHeight="1" x14ac:dyDescent="0.2">
      <c r="A24" s="64"/>
      <c r="B24" s="67" t="str">
        <f>IFERROR(CODE(RIGHT(WheatBread351012[[#This Row],[UPC]],1)) - 48,"")</f>
        <v/>
      </c>
      <c r="C24"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4" s="67" t="str">
        <f>IF(WheatBread351012[[#This Row],[Calc Check]]="","",IF(WheatBread351012[[#This Row],[Calc Check]]=10,IF(WheatBread351012[[#This Row],[UPC Check]]=0,"YES","NO"),IF(WheatBread351012[[#This Row],[Calc Check]]=WheatBread351012[[#This Row],[UPC Check]],"YES","NO")))</f>
        <v/>
      </c>
      <c r="E24" s="65"/>
      <c r="F24" s="65"/>
      <c r="G24" s="65"/>
      <c r="H24" s="70">
        <v>2.5</v>
      </c>
      <c r="I24" s="63"/>
      <c r="J24" s="66"/>
    </row>
    <row r="25" spans="1:10" ht="14.1" customHeight="1" x14ac:dyDescent="0.2">
      <c r="A25" s="64"/>
      <c r="B25" s="67" t="str">
        <f>IFERROR(CODE(RIGHT(WheatBread351012[[#This Row],[UPC]],1)) - 48,"")</f>
        <v/>
      </c>
      <c r="C25"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5" s="67" t="str">
        <f>IF(WheatBread351012[[#This Row],[Calc Check]]="","",IF(WheatBread351012[[#This Row],[Calc Check]]=10,IF(WheatBread351012[[#This Row],[UPC Check]]=0,"YES","NO"),IF(WheatBread351012[[#This Row],[Calc Check]]=WheatBread351012[[#This Row],[UPC Check]],"YES","NO")))</f>
        <v/>
      </c>
      <c r="E25" s="65"/>
      <c r="F25" s="65"/>
      <c r="G25" s="65"/>
      <c r="H25" s="70">
        <v>2.5</v>
      </c>
      <c r="I25" s="63"/>
      <c r="J25" s="66"/>
    </row>
    <row r="26" spans="1:10" ht="14.1" customHeight="1" x14ac:dyDescent="0.2">
      <c r="A26" s="64"/>
      <c r="B26" s="67" t="str">
        <f>IFERROR(CODE(RIGHT(WheatBread351012[[#This Row],[UPC]],1)) - 48,"")</f>
        <v/>
      </c>
      <c r="C26"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6" s="67" t="str">
        <f>IF(WheatBread351012[[#This Row],[Calc Check]]="","",IF(WheatBread351012[[#This Row],[Calc Check]]=10,IF(WheatBread351012[[#This Row],[UPC Check]]=0,"YES","NO"),IF(WheatBread351012[[#This Row],[Calc Check]]=WheatBread351012[[#This Row],[UPC Check]],"YES","NO")))</f>
        <v/>
      </c>
      <c r="E26" s="65"/>
      <c r="F26" s="65"/>
      <c r="G26" s="65"/>
      <c r="H26" s="70">
        <v>2.5</v>
      </c>
      <c r="I26" s="63"/>
      <c r="J26" s="66"/>
    </row>
    <row r="27" spans="1:10" ht="14.1" customHeight="1" x14ac:dyDescent="0.2">
      <c r="A27" s="64"/>
      <c r="B27" s="67" t="str">
        <f>IFERROR(CODE(RIGHT(WheatBread351012[[#This Row],[UPC]],1)) - 48,"")</f>
        <v/>
      </c>
      <c r="C27"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7" s="67" t="str">
        <f>IF(WheatBread351012[[#This Row],[Calc Check]]="","",IF(WheatBread351012[[#This Row],[Calc Check]]=10,IF(WheatBread351012[[#This Row],[UPC Check]]=0,"YES","NO"),IF(WheatBread351012[[#This Row],[Calc Check]]=WheatBread351012[[#This Row],[UPC Check]],"YES","NO")))</f>
        <v/>
      </c>
      <c r="E27" s="65"/>
      <c r="F27" s="65"/>
      <c r="G27" s="65"/>
      <c r="H27" s="70">
        <v>2.5</v>
      </c>
      <c r="I27" s="63"/>
      <c r="J27" s="66"/>
    </row>
    <row r="28" spans="1:10" ht="14.1" customHeight="1" x14ac:dyDescent="0.2">
      <c r="A28" s="64"/>
      <c r="B28" s="67" t="str">
        <f>IFERROR(CODE(RIGHT(WheatBread351012[[#This Row],[UPC]],1)) - 48,"")</f>
        <v/>
      </c>
      <c r="C28"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8" s="67" t="str">
        <f>IF(WheatBread351012[[#This Row],[Calc Check]]="","",IF(WheatBread351012[[#This Row],[Calc Check]]=10,IF(WheatBread351012[[#This Row],[UPC Check]]=0,"YES","NO"),IF(WheatBread351012[[#This Row],[Calc Check]]=WheatBread351012[[#This Row],[UPC Check]],"YES","NO")))</f>
        <v/>
      </c>
      <c r="E28" s="65"/>
      <c r="F28" s="65"/>
      <c r="G28" s="65"/>
      <c r="H28" s="70">
        <v>2.5</v>
      </c>
      <c r="I28" s="63"/>
      <c r="J28" s="66"/>
    </row>
    <row r="29" spans="1:10" ht="14.1" customHeight="1" x14ac:dyDescent="0.2">
      <c r="A29" s="64"/>
      <c r="B29" s="67" t="str">
        <f>IFERROR(CODE(RIGHT(WheatBread351012[[#This Row],[UPC]],1)) - 48,"")</f>
        <v/>
      </c>
      <c r="C29"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29" s="67" t="str">
        <f>IF(WheatBread351012[[#This Row],[Calc Check]]="","",IF(WheatBread351012[[#This Row],[Calc Check]]=10,IF(WheatBread351012[[#This Row],[UPC Check]]=0,"YES","NO"),IF(WheatBread351012[[#This Row],[Calc Check]]=WheatBread351012[[#This Row],[UPC Check]],"YES","NO")))</f>
        <v/>
      </c>
      <c r="E29" s="65"/>
      <c r="F29" s="65"/>
      <c r="G29" s="65"/>
      <c r="H29" s="70">
        <v>2.5</v>
      </c>
      <c r="I29" s="63"/>
      <c r="J29" s="66"/>
    </row>
    <row r="30" spans="1:10" ht="14.1" customHeight="1" x14ac:dyDescent="0.2">
      <c r="A30" s="64"/>
      <c r="B30" s="67" t="str">
        <f>IFERROR(CODE(RIGHT(WheatBread351012[[#This Row],[UPC]],1)) - 48,"")</f>
        <v/>
      </c>
      <c r="C30"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30" s="67" t="str">
        <f>IF(WheatBread351012[[#This Row],[Calc Check]]="","",IF(WheatBread351012[[#This Row],[Calc Check]]=10,IF(WheatBread351012[[#This Row],[UPC Check]]=0,"YES","NO"),IF(WheatBread351012[[#This Row],[Calc Check]]=WheatBread351012[[#This Row],[UPC Check]],"YES","NO")))</f>
        <v/>
      </c>
      <c r="E30" s="65"/>
      <c r="F30" s="65"/>
      <c r="G30" s="65"/>
      <c r="H30" s="70">
        <v>2.5</v>
      </c>
      <c r="I30" s="63"/>
      <c r="J30" s="66"/>
    </row>
    <row r="31" spans="1:10" ht="14.1" customHeight="1" x14ac:dyDescent="0.2">
      <c r="A31" s="64"/>
      <c r="B31" s="67" t="str">
        <f>IFERROR(CODE(RIGHT(WheatBread351012[[#This Row],[UPC]],1)) - 48,"")</f>
        <v/>
      </c>
      <c r="C31"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31" s="67" t="str">
        <f>IF(WheatBread351012[[#This Row],[Calc Check]]="","",IF(WheatBread351012[[#This Row],[Calc Check]]=10,IF(WheatBread351012[[#This Row],[UPC Check]]=0,"YES","NO"),IF(WheatBread351012[[#This Row],[Calc Check]]=WheatBread351012[[#This Row],[UPC Check]],"YES","NO")))</f>
        <v/>
      </c>
      <c r="E31" s="65"/>
      <c r="F31" s="65"/>
      <c r="G31" s="65"/>
      <c r="H31" s="70">
        <v>2.5</v>
      </c>
      <c r="I31" s="63"/>
      <c r="J31" s="66"/>
    </row>
    <row r="32" spans="1:10" ht="14.1" customHeight="1" x14ac:dyDescent="0.2">
      <c r="A32" s="64"/>
      <c r="B32" s="67" t="str">
        <f>IFERROR(CODE(RIGHT(WheatBread351012[[#This Row],[UPC]],1)) - 48,"")</f>
        <v/>
      </c>
      <c r="C32" s="67" t="str">
        <f>IFERROR(CODE(10 - MOD(3*SUM(MID(WheatBread351012[UPC],2,1),MID(WheatBread351012[UPC],4,1),MID(WheatBread351012[UPC],6,1),MID(WheatBread351012[UPC],8,1),MID(WheatBread351012[UPC],10,1),MID(WheatBread351012[UPC],12,1))+SUM(MID(WheatBread351012[UPC],1,1),MID(WheatBread351012[UPC],3,1),MID(WheatBread351012[UPC],5,1),MID(WheatBread351012[UPC],7,1),MID(WheatBread351012[UPC],9,1),MID(WheatBread351012[UPC],11,1)),10))-48,"")</f>
        <v/>
      </c>
      <c r="D32" s="67" t="str">
        <f>IF(WheatBread351012[[#This Row],[Calc Check]]="","",IF(WheatBread351012[[#This Row],[Calc Check]]=10,IF(WheatBread351012[[#This Row],[UPC Check]]=0,"YES","NO"),IF(WheatBread351012[[#This Row],[Calc Check]]=WheatBread351012[[#This Row],[UPC Check]],"YES","NO")))</f>
        <v/>
      </c>
      <c r="E32" s="65"/>
      <c r="F32" s="65"/>
      <c r="G32" s="65"/>
      <c r="H32" s="70">
        <v>2.5</v>
      </c>
      <c r="I32" s="63"/>
      <c r="J32" s="66"/>
    </row>
  </sheetData>
  <sheetProtection algorithmName="SHA-512" hashValue="pjGQ5+eQXUn6eRMsEBGJY4bSXK0HC6WgVShiSORBqGFvYYEFn8i1nixs3WFw8Dfj892SlA9ti+0cx11BqSo2+A==" saltValue="J/dZZ1ixqVj9B84bj1TaiA==" spinCount="100000" sheet="1" objects="1" scenarios="1" selectLockedCells="1"/>
  <mergeCells count="11">
    <mergeCell ref="F8:I8"/>
    <mergeCell ref="A1:G1"/>
    <mergeCell ref="A3:E3"/>
    <mergeCell ref="A4:E4"/>
    <mergeCell ref="A5:E5"/>
    <mergeCell ref="A6:E6"/>
    <mergeCell ref="F3:I3"/>
    <mergeCell ref="F4:I4"/>
    <mergeCell ref="F5:I5"/>
    <mergeCell ref="F6:I6"/>
    <mergeCell ref="F7:I7"/>
  </mergeCells>
  <dataValidations count="1">
    <dataValidation allowBlank="1" showInputMessage="1" sqref="J14:J32"/>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activeCell="A14" sqref="A14"/>
    </sheetView>
  </sheetViews>
  <sheetFormatPr defaultColWidth="8.7109375" defaultRowHeight="12.75" x14ac:dyDescent="0.2"/>
  <cols>
    <col min="1" max="1" width="21.42578125" style="19" customWidth="1"/>
    <col min="2" max="4" width="7.140625" style="19" customWidth="1"/>
    <col min="5" max="7" width="18.140625" style="19" customWidth="1"/>
    <col min="8" max="8" width="11.42578125" style="19" customWidth="1"/>
    <col min="9" max="9" width="13.7109375" style="42" customWidth="1"/>
    <col min="10" max="10" width="13.5703125" style="42" customWidth="1"/>
    <col min="11" max="11" width="39.28515625" style="19" customWidth="1"/>
    <col min="12" max="12" width="33.425781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147</v>
      </c>
      <c r="B1" s="101"/>
      <c r="C1" s="101"/>
      <c r="D1" s="101"/>
      <c r="E1" s="101"/>
      <c r="F1" s="101"/>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105"/>
      <c r="J3" s="105"/>
      <c r="K3" s="31"/>
      <c r="L3" s="31"/>
      <c r="M3" s="34"/>
      <c r="N3" s="34"/>
    </row>
    <row r="4" spans="1:14" ht="14.45" customHeight="1" x14ac:dyDescent="0.2">
      <c r="A4" s="102" t="s">
        <v>148</v>
      </c>
      <c r="B4" s="102"/>
      <c r="C4" s="102"/>
      <c r="D4" s="102"/>
      <c r="E4" s="102"/>
      <c r="F4" s="109" t="s">
        <v>150</v>
      </c>
      <c r="G4" s="109"/>
      <c r="H4" s="109"/>
      <c r="I4" s="109"/>
      <c r="J4" s="109"/>
      <c r="K4" s="36"/>
      <c r="L4" s="36"/>
      <c r="M4" s="37"/>
      <c r="N4" s="37"/>
    </row>
    <row r="5" spans="1:14" ht="14.45" customHeight="1" x14ac:dyDescent="0.2">
      <c r="A5" s="102" t="s">
        <v>149</v>
      </c>
      <c r="B5" s="102"/>
      <c r="C5" s="102"/>
      <c r="D5" s="102"/>
      <c r="E5" s="102"/>
      <c r="F5" s="102" t="s">
        <v>151</v>
      </c>
      <c r="G5" s="102"/>
      <c r="H5" s="102"/>
      <c r="I5" s="102"/>
      <c r="J5" s="102"/>
      <c r="K5" s="31"/>
      <c r="L5" s="31"/>
      <c r="M5" s="34"/>
      <c r="N5" s="34"/>
    </row>
    <row r="6" spans="1:14" ht="14.45" customHeight="1" x14ac:dyDescent="0.2">
      <c r="B6" s="71"/>
      <c r="C6" s="71"/>
      <c r="D6" s="71"/>
      <c r="E6" s="59"/>
      <c r="F6" s="121" t="s">
        <v>152</v>
      </c>
      <c r="G6" s="121"/>
      <c r="H6" s="121"/>
      <c r="I6" s="121"/>
      <c r="J6" s="121"/>
      <c r="K6" s="31"/>
      <c r="L6" s="31"/>
      <c r="M6" s="34"/>
      <c r="N6" s="34"/>
    </row>
    <row r="7" spans="1:14" ht="14.45" customHeight="1" x14ac:dyDescent="0.2">
      <c r="A7" s="59"/>
      <c r="B7" s="59"/>
      <c r="C7" s="59"/>
      <c r="D7" s="59"/>
      <c r="E7" s="59"/>
      <c r="F7" s="123" t="s">
        <v>153</v>
      </c>
      <c r="G7" s="123"/>
      <c r="H7" s="123"/>
      <c r="I7" s="123"/>
      <c r="J7" s="123"/>
      <c r="K7" s="31"/>
      <c r="L7" s="31"/>
      <c r="M7" s="34"/>
      <c r="N7" s="34"/>
    </row>
    <row r="8" spans="1:14" s="44" customFormat="1" ht="14.45" customHeight="1" x14ac:dyDescent="0.2">
      <c r="A8" s="49"/>
      <c r="B8" s="49"/>
      <c r="C8" s="49"/>
      <c r="D8" s="49"/>
      <c r="E8" s="50"/>
      <c r="F8" s="107" t="s">
        <v>131</v>
      </c>
      <c r="G8" s="107"/>
      <c r="H8" s="107"/>
      <c r="I8" s="107"/>
      <c r="J8" s="52"/>
      <c r="K8" s="45"/>
      <c r="L8" s="45"/>
      <c r="M8" s="53"/>
      <c r="N8" s="53"/>
    </row>
    <row r="9" spans="1:14" s="44" customFormat="1" x14ac:dyDescent="0.2">
      <c r="A9" s="57" t="s">
        <v>61</v>
      </c>
      <c r="B9" s="45"/>
      <c r="C9" s="45"/>
      <c r="D9" s="45"/>
      <c r="E9" s="45"/>
      <c r="F9" s="45"/>
      <c r="G9" s="46"/>
      <c r="H9" s="45"/>
      <c r="I9" s="52"/>
      <c r="J9" s="52"/>
      <c r="K9" s="45"/>
      <c r="L9" s="45"/>
      <c r="M9" s="53"/>
      <c r="N9" s="53"/>
    </row>
    <row r="10" spans="1:14" s="44" customFormat="1" x14ac:dyDescent="0.2">
      <c r="A10" s="45" t="s">
        <v>48</v>
      </c>
      <c r="B10" s="45"/>
      <c r="C10" s="45"/>
      <c r="D10" s="45"/>
      <c r="E10" s="45"/>
      <c r="F10" s="45"/>
      <c r="G10" s="46"/>
      <c r="H10" s="45"/>
      <c r="I10" s="52"/>
      <c r="J10" s="52"/>
      <c r="K10" s="45"/>
      <c r="L10" s="45"/>
      <c r="M10" s="53"/>
      <c r="N10" s="53"/>
    </row>
    <row r="11" spans="1:14" ht="14.25" x14ac:dyDescent="0.2">
      <c r="A11" s="54" t="s">
        <v>62</v>
      </c>
      <c r="B11" s="39"/>
      <c r="C11" s="39"/>
      <c r="D11" s="39"/>
      <c r="E11" s="39"/>
      <c r="F11" s="39"/>
      <c r="G11" s="32"/>
      <c r="H11" s="31"/>
      <c r="I11" s="38"/>
      <c r="J11" s="38"/>
      <c r="K11" s="31"/>
      <c r="L11" s="31"/>
      <c r="M11" s="34"/>
      <c r="N11" s="34"/>
    </row>
    <row r="12" spans="1:14" ht="14.25" x14ac:dyDescent="0.2">
      <c r="A12" s="53"/>
      <c r="B12" s="34"/>
      <c r="C12" s="40"/>
      <c r="D12" s="40"/>
      <c r="E12" s="34"/>
      <c r="F12" s="40"/>
      <c r="G12" s="41"/>
      <c r="H12" s="34"/>
      <c r="I12" s="1"/>
      <c r="J12" s="1"/>
      <c r="K12" s="34"/>
      <c r="L12" s="34"/>
      <c r="M12" s="34"/>
      <c r="N12" s="34"/>
    </row>
    <row r="13" spans="1:14" ht="25.5" customHeight="1" x14ac:dyDescent="0.2">
      <c r="A13" s="60" t="s">
        <v>0</v>
      </c>
      <c r="B13" s="61" t="s">
        <v>73</v>
      </c>
      <c r="C13" s="61" t="s">
        <v>74</v>
      </c>
      <c r="D13" s="61" t="s">
        <v>1</v>
      </c>
      <c r="E13" s="61" t="s">
        <v>50</v>
      </c>
      <c r="F13" s="61" t="s">
        <v>51</v>
      </c>
      <c r="G13" s="61" t="s">
        <v>70</v>
      </c>
      <c r="H13" s="61" t="s">
        <v>63</v>
      </c>
      <c r="I13" s="62" t="s">
        <v>64</v>
      </c>
      <c r="J13" s="62" t="s">
        <v>154</v>
      </c>
      <c r="K13" s="62" t="s">
        <v>289</v>
      </c>
    </row>
    <row r="14" spans="1:14" ht="14.1" customHeight="1" x14ac:dyDescent="0.2">
      <c r="A14" s="64"/>
      <c r="B14" s="67" t="str">
        <f>IFERROR(CODE(RIGHT(WheatBread35101213[[#This Row],[UPC]],1)) - 48,"")</f>
        <v/>
      </c>
      <c r="C14"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14" s="67" t="str">
        <f>IF(WheatBread35101213[[#This Row],[Calc Check]]="","",IF(WheatBread35101213[[#This Row],[Calc Check]]=10,IF(WheatBread35101213[[#This Row],[UPC Check]]=0,"YES","NO"),IF(WheatBread35101213[[#This Row],[Calc Check]]=WheatBread35101213[[#This Row],[UPC Check]],"YES","NO")))</f>
        <v/>
      </c>
      <c r="E14" s="65"/>
      <c r="F14" s="65"/>
      <c r="G14" s="65"/>
      <c r="H14" s="70">
        <v>8</v>
      </c>
      <c r="I14" s="63"/>
      <c r="J14" s="63"/>
      <c r="K14" s="66"/>
    </row>
    <row r="15" spans="1:14" ht="14.1" customHeight="1" x14ac:dyDescent="0.2">
      <c r="A15" s="64"/>
      <c r="B15" s="67" t="str">
        <f>IFERROR(CODE(RIGHT(WheatBread35101213[[#This Row],[UPC]],1)) - 48,"")</f>
        <v/>
      </c>
      <c r="C15"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15" s="67" t="str">
        <f>IF(WheatBread35101213[[#This Row],[Calc Check]]="","",IF(WheatBread35101213[[#This Row],[Calc Check]]=10,IF(WheatBread35101213[[#This Row],[UPC Check]]=0,"YES","NO"),IF(WheatBread35101213[[#This Row],[Calc Check]]=WheatBread35101213[[#This Row],[UPC Check]],"YES","NO")))</f>
        <v/>
      </c>
      <c r="E15" s="65"/>
      <c r="F15" s="65"/>
      <c r="G15" s="65"/>
      <c r="H15" s="70">
        <v>8</v>
      </c>
      <c r="I15" s="63"/>
      <c r="J15" s="63"/>
      <c r="K15" s="66"/>
    </row>
    <row r="16" spans="1:14" ht="14.1" customHeight="1" x14ac:dyDescent="0.2">
      <c r="A16" s="64"/>
      <c r="B16" s="67" t="str">
        <f>IFERROR(CODE(RIGHT(WheatBread35101213[[#This Row],[UPC]],1)) - 48,"")</f>
        <v/>
      </c>
      <c r="C16"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16" s="67" t="str">
        <f>IF(WheatBread35101213[[#This Row],[Calc Check]]="","",IF(WheatBread35101213[[#This Row],[Calc Check]]=10,IF(WheatBread35101213[[#This Row],[UPC Check]]=0,"YES","NO"),IF(WheatBread35101213[[#This Row],[Calc Check]]=WheatBread35101213[[#This Row],[UPC Check]],"YES","NO")))</f>
        <v/>
      </c>
      <c r="E16" s="65"/>
      <c r="F16" s="65"/>
      <c r="G16" s="65"/>
      <c r="H16" s="70">
        <v>8</v>
      </c>
      <c r="I16" s="63"/>
      <c r="J16" s="63"/>
      <c r="K16" s="66"/>
    </row>
    <row r="17" spans="1:11" ht="14.1" customHeight="1" x14ac:dyDescent="0.2">
      <c r="A17" s="64"/>
      <c r="B17" s="67" t="str">
        <f>IFERROR(CODE(RIGHT(WheatBread35101213[[#This Row],[UPC]],1)) - 48,"")</f>
        <v/>
      </c>
      <c r="C17"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17" s="67" t="str">
        <f>IF(WheatBread35101213[[#This Row],[Calc Check]]="","",IF(WheatBread35101213[[#This Row],[Calc Check]]=10,IF(WheatBread35101213[[#This Row],[UPC Check]]=0,"YES","NO"),IF(WheatBread35101213[[#This Row],[Calc Check]]=WheatBread35101213[[#This Row],[UPC Check]],"YES","NO")))</f>
        <v/>
      </c>
      <c r="E17" s="65"/>
      <c r="F17" s="65"/>
      <c r="G17" s="65"/>
      <c r="H17" s="70">
        <v>8</v>
      </c>
      <c r="I17" s="63"/>
      <c r="J17" s="63"/>
      <c r="K17" s="66"/>
    </row>
    <row r="18" spans="1:11" ht="14.1" customHeight="1" x14ac:dyDescent="0.2">
      <c r="A18" s="64"/>
      <c r="B18" s="67" t="str">
        <f>IFERROR(CODE(RIGHT(WheatBread35101213[[#This Row],[UPC]],1)) - 48,"")</f>
        <v/>
      </c>
      <c r="C18"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18" s="67" t="str">
        <f>IF(WheatBread35101213[[#This Row],[Calc Check]]="","",IF(WheatBread35101213[[#This Row],[Calc Check]]=10,IF(WheatBread35101213[[#This Row],[UPC Check]]=0,"YES","NO"),IF(WheatBread35101213[[#This Row],[Calc Check]]=WheatBread35101213[[#This Row],[UPC Check]],"YES","NO")))</f>
        <v/>
      </c>
      <c r="E18" s="65"/>
      <c r="F18" s="65"/>
      <c r="G18" s="65"/>
      <c r="H18" s="70">
        <v>8</v>
      </c>
      <c r="I18" s="63"/>
      <c r="J18" s="63"/>
      <c r="K18" s="66"/>
    </row>
    <row r="19" spans="1:11" ht="14.1" customHeight="1" x14ac:dyDescent="0.2">
      <c r="A19" s="64"/>
      <c r="B19" s="67" t="str">
        <f>IFERROR(CODE(RIGHT(WheatBread35101213[[#This Row],[UPC]],1)) - 48,"")</f>
        <v/>
      </c>
      <c r="C19"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19" s="67" t="str">
        <f>IF(WheatBread35101213[[#This Row],[Calc Check]]="","",IF(WheatBread35101213[[#This Row],[Calc Check]]=10,IF(WheatBread35101213[[#This Row],[UPC Check]]=0,"YES","NO"),IF(WheatBread35101213[[#This Row],[Calc Check]]=WheatBread35101213[[#This Row],[UPC Check]],"YES","NO")))</f>
        <v/>
      </c>
      <c r="E19" s="65"/>
      <c r="F19" s="65"/>
      <c r="G19" s="65"/>
      <c r="H19" s="70">
        <v>8</v>
      </c>
      <c r="I19" s="63"/>
      <c r="J19" s="63"/>
      <c r="K19" s="66"/>
    </row>
    <row r="20" spans="1:11" ht="14.1" customHeight="1" x14ac:dyDescent="0.2">
      <c r="A20" s="64"/>
      <c r="B20" s="67" t="str">
        <f>IFERROR(CODE(RIGHT(WheatBread35101213[[#This Row],[UPC]],1)) - 48,"")</f>
        <v/>
      </c>
      <c r="C20"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0" s="67" t="str">
        <f>IF(WheatBread35101213[[#This Row],[Calc Check]]="","",IF(WheatBread35101213[[#This Row],[Calc Check]]=10,IF(WheatBread35101213[[#This Row],[UPC Check]]=0,"YES","NO"),IF(WheatBread35101213[[#This Row],[Calc Check]]=WheatBread35101213[[#This Row],[UPC Check]],"YES","NO")))</f>
        <v/>
      </c>
      <c r="E20" s="65"/>
      <c r="F20" s="65"/>
      <c r="G20" s="65"/>
      <c r="H20" s="70">
        <v>8</v>
      </c>
      <c r="I20" s="63"/>
      <c r="J20" s="63"/>
      <c r="K20" s="66"/>
    </row>
    <row r="21" spans="1:11" ht="14.1" customHeight="1" x14ac:dyDescent="0.2">
      <c r="A21" s="64"/>
      <c r="B21" s="67" t="str">
        <f>IFERROR(CODE(RIGHT(WheatBread35101213[[#This Row],[UPC]],1)) - 48,"")</f>
        <v/>
      </c>
      <c r="C21"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1" s="67" t="str">
        <f>IF(WheatBread35101213[[#This Row],[Calc Check]]="","",IF(WheatBread35101213[[#This Row],[Calc Check]]=10,IF(WheatBread35101213[[#This Row],[UPC Check]]=0,"YES","NO"),IF(WheatBread35101213[[#This Row],[Calc Check]]=WheatBread35101213[[#This Row],[UPC Check]],"YES","NO")))</f>
        <v/>
      </c>
      <c r="E21" s="65"/>
      <c r="F21" s="65"/>
      <c r="G21" s="65"/>
      <c r="H21" s="70">
        <v>8</v>
      </c>
      <c r="I21" s="63"/>
      <c r="J21" s="63"/>
      <c r="K21" s="66"/>
    </row>
    <row r="22" spans="1:11" ht="14.1" customHeight="1" x14ac:dyDescent="0.2">
      <c r="A22" s="64"/>
      <c r="B22" s="67" t="str">
        <f>IFERROR(CODE(RIGHT(WheatBread35101213[[#This Row],[UPC]],1)) - 48,"")</f>
        <v/>
      </c>
      <c r="C22"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2" s="67" t="str">
        <f>IF(WheatBread35101213[[#This Row],[Calc Check]]="","",IF(WheatBread35101213[[#This Row],[Calc Check]]=10,IF(WheatBread35101213[[#This Row],[UPC Check]]=0,"YES","NO"),IF(WheatBread35101213[[#This Row],[Calc Check]]=WheatBread35101213[[#This Row],[UPC Check]],"YES","NO")))</f>
        <v/>
      </c>
      <c r="E22" s="65"/>
      <c r="F22" s="65"/>
      <c r="G22" s="65"/>
      <c r="H22" s="70">
        <v>8</v>
      </c>
      <c r="I22" s="63"/>
      <c r="J22" s="63"/>
      <c r="K22" s="66"/>
    </row>
    <row r="23" spans="1:11" ht="14.1" customHeight="1" x14ac:dyDescent="0.2">
      <c r="A23" s="64"/>
      <c r="B23" s="67" t="str">
        <f>IFERROR(CODE(RIGHT(WheatBread35101213[[#This Row],[UPC]],1)) - 48,"")</f>
        <v/>
      </c>
      <c r="C23"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3" s="67" t="str">
        <f>IF(WheatBread35101213[[#This Row],[Calc Check]]="","",IF(WheatBread35101213[[#This Row],[Calc Check]]=10,IF(WheatBread35101213[[#This Row],[UPC Check]]=0,"YES","NO"),IF(WheatBread35101213[[#This Row],[Calc Check]]=WheatBread35101213[[#This Row],[UPC Check]],"YES","NO")))</f>
        <v/>
      </c>
      <c r="E23" s="65"/>
      <c r="F23" s="65"/>
      <c r="G23" s="65"/>
      <c r="H23" s="70">
        <v>8</v>
      </c>
      <c r="I23" s="63"/>
      <c r="J23" s="63"/>
      <c r="K23" s="66"/>
    </row>
    <row r="24" spans="1:11" ht="14.1" customHeight="1" x14ac:dyDescent="0.2">
      <c r="A24" s="64"/>
      <c r="B24" s="67" t="str">
        <f>IFERROR(CODE(RIGHT(WheatBread35101213[[#This Row],[UPC]],1)) - 48,"")</f>
        <v/>
      </c>
      <c r="C24"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4" s="67" t="str">
        <f>IF(WheatBread35101213[[#This Row],[Calc Check]]="","",IF(WheatBread35101213[[#This Row],[Calc Check]]=10,IF(WheatBread35101213[[#This Row],[UPC Check]]=0,"YES","NO"),IF(WheatBread35101213[[#This Row],[Calc Check]]=WheatBread35101213[[#This Row],[UPC Check]],"YES","NO")))</f>
        <v/>
      </c>
      <c r="E24" s="65"/>
      <c r="F24" s="65"/>
      <c r="G24" s="65"/>
      <c r="H24" s="70">
        <v>8</v>
      </c>
      <c r="I24" s="63"/>
      <c r="J24" s="63"/>
      <c r="K24" s="66"/>
    </row>
    <row r="25" spans="1:11" ht="14.1" customHeight="1" x14ac:dyDescent="0.2">
      <c r="A25" s="64"/>
      <c r="B25" s="67" t="str">
        <f>IFERROR(CODE(RIGHT(WheatBread35101213[[#This Row],[UPC]],1)) - 48,"")</f>
        <v/>
      </c>
      <c r="C25"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5" s="67" t="str">
        <f>IF(WheatBread35101213[[#This Row],[Calc Check]]="","",IF(WheatBread35101213[[#This Row],[Calc Check]]=10,IF(WheatBread35101213[[#This Row],[UPC Check]]=0,"YES","NO"),IF(WheatBread35101213[[#This Row],[Calc Check]]=WheatBread35101213[[#This Row],[UPC Check]],"YES","NO")))</f>
        <v/>
      </c>
      <c r="E25" s="65"/>
      <c r="F25" s="65"/>
      <c r="G25" s="65"/>
      <c r="H25" s="70">
        <v>8</v>
      </c>
      <c r="I25" s="63"/>
      <c r="J25" s="63"/>
      <c r="K25" s="66"/>
    </row>
    <row r="26" spans="1:11" ht="14.1" customHeight="1" x14ac:dyDescent="0.2">
      <c r="A26" s="64"/>
      <c r="B26" s="67" t="str">
        <f>IFERROR(CODE(RIGHT(WheatBread35101213[[#This Row],[UPC]],1)) - 48,"")</f>
        <v/>
      </c>
      <c r="C26"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6" s="67" t="str">
        <f>IF(WheatBread35101213[[#This Row],[Calc Check]]="","",IF(WheatBread35101213[[#This Row],[Calc Check]]=10,IF(WheatBread35101213[[#This Row],[UPC Check]]=0,"YES","NO"),IF(WheatBread35101213[[#This Row],[Calc Check]]=WheatBread35101213[[#This Row],[UPC Check]],"YES","NO")))</f>
        <v/>
      </c>
      <c r="E26" s="65"/>
      <c r="F26" s="65"/>
      <c r="G26" s="65"/>
      <c r="H26" s="70">
        <v>8</v>
      </c>
      <c r="I26" s="63"/>
      <c r="J26" s="63"/>
      <c r="K26" s="66"/>
    </row>
    <row r="27" spans="1:11" ht="14.1" customHeight="1" x14ac:dyDescent="0.2">
      <c r="A27" s="64"/>
      <c r="B27" s="67" t="str">
        <f>IFERROR(CODE(RIGHT(WheatBread35101213[[#This Row],[UPC]],1)) - 48,"")</f>
        <v/>
      </c>
      <c r="C27"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7" s="67" t="str">
        <f>IF(WheatBread35101213[[#This Row],[Calc Check]]="","",IF(WheatBread35101213[[#This Row],[Calc Check]]=10,IF(WheatBread35101213[[#This Row],[UPC Check]]=0,"YES","NO"),IF(WheatBread35101213[[#This Row],[Calc Check]]=WheatBread35101213[[#This Row],[UPC Check]],"YES","NO")))</f>
        <v/>
      </c>
      <c r="E27" s="65"/>
      <c r="F27" s="65"/>
      <c r="G27" s="65"/>
      <c r="H27" s="70">
        <v>8</v>
      </c>
      <c r="I27" s="63"/>
      <c r="J27" s="63"/>
      <c r="K27" s="66"/>
    </row>
    <row r="28" spans="1:11" ht="14.1" customHeight="1" x14ac:dyDescent="0.2">
      <c r="A28" s="64"/>
      <c r="B28" s="67" t="str">
        <f>IFERROR(CODE(RIGHT(WheatBread35101213[[#This Row],[UPC]],1)) - 48,"")</f>
        <v/>
      </c>
      <c r="C28"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8" s="67" t="str">
        <f>IF(WheatBread35101213[[#This Row],[Calc Check]]="","",IF(WheatBread35101213[[#This Row],[Calc Check]]=10,IF(WheatBread35101213[[#This Row],[UPC Check]]=0,"YES","NO"),IF(WheatBread35101213[[#This Row],[Calc Check]]=WheatBread35101213[[#This Row],[UPC Check]],"YES","NO")))</f>
        <v/>
      </c>
      <c r="E28" s="65"/>
      <c r="F28" s="65"/>
      <c r="G28" s="65"/>
      <c r="H28" s="70">
        <v>8</v>
      </c>
      <c r="I28" s="63"/>
      <c r="J28" s="63"/>
      <c r="K28" s="66"/>
    </row>
    <row r="29" spans="1:11" ht="14.1" customHeight="1" x14ac:dyDescent="0.2">
      <c r="A29" s="64"/>
      <c r="B29" s="67" t="str">
        <f>IFERROR(CODE(RIGHT(WheatBread35101213[[#This Row],[UPC]],1)) - 48,"")</f>
        <v/>
      </c>
      <c r="C29"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29" s="67" t="str">
        <f>IF(WheatBread35101213[[#This Row],[Calc Check]]="","",IF(WheatBread35101213[[#This Row],[Calc Check]]=10,IF(WheatBread35101213[[#This Row],[UPC Check]]=0,"YES","NO"),IF(WheatBread35101213[[#This Row],[Calc Check]]=WheatBread35101213[[#This Row],[UPC Check]],"YES","NO")))</f>
        <v/>
      </c>
      <c r="E29" s="65"/>
      <c r="F29" s="65"/>
      <c r="G29" s="65"/>
      <c r="H29" s="70">
        <v>8</v>
      </c>
      <c r="I29" s="63"/>
      <c r="J29" s="63"/>
      <c r="K29" s="66"/>
    </row>
    <row r="30" spans="1:11" ht="14.1" customHeight="1" x14ac:dyDescent="0.2">
      <c r="A30" s="64"/>
      <c r="B30" s="67" t="str">
        <f>IFERROR(CODE(RIGHT(WheatBread35101213[[#This Row],[UPC]],1)) - 48,"")</f>
        <v/>
      </c>
      <c r="C30"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30" s="67" t="str">
        <f>IF(WheatBread35101213[[#This Row],[Calc Check]]="","",IF(WheatBread35101213[[#This Row],[Calc Check]]=10,IF(WheatBread35101213[[#This Row],[UPC Check]]=0,"YES","NO"),IF(WheatBread35101213[[#This Row],[Calc Check]]=WheatBread35101213[[#This Row],[UPC Check]],"YES","NO")))</f>
        <v/>
      </c>
      <c r="E30" s="65"/>
      <c r="F30" s="65"/>
      <c r="G30" s="65"/>
      <c r="H30" s="70">
        <v>8</v>
      </c>
      <c r="I30" s="63"/>
      <c r="J30" s="63"/>
      <c r="K30" s="66"/>
    </row>
    <row r="31" spans="1:11" ht="14.1" customHeight="1" x14ac:dyDescent="0.2">
      <c r="A31" s="64"/>
      <c r="B31" s="67" t="str">
        <f>IFERROR(CODE(RIGHT(WheatBread35101213[[#This Row],[UPC]],1)) - 48,"")</f>
        <v/>
      </c>
      <c r="C31"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31" s="67" t="str">
        <f>IF(WheatBread35101213[[#This Row],[Calc Check]]="","",IF(WheatBread35101213[[#This Row],[Calc Check]]=10,IF(WheatBread35101213[[#This Row],[UPC Check]]=0,"YES","NO"),IF(WheatBread35101213[[#This Row],[Calc Check]]=WheatBread35101213[[#This Row],[UPC Check]],"YES","NO")))</f>
        <v/>
      </c>
      <c r="E31" s="65"/>
      <c r="F31" s="65"/>
      <c r="G31" s="65"/>
      <c r="H31" s="70">
        <v>8</v>
      </c>
      <c r="I31" s="63"/>
      <c r="J31" s="63"/>
      <c r="K31" s="66"/>
    </row>
    <row r="32" spans="1:11" ht="14.1" customHeight="1" x14ac:dyDescent="0.2">
      <c r="A32" s="64"/>
      <c r="B32" s="67" t="str">
        <f>IFERROR(CODE(RIGHT(WheatBread35101213[[#This Row],[UPC]],1)) - 48,"")</f>
        <v/>
      </c>
      <c r="C32" s="67" t="str">
        <f>IFERROR(CODE(10 - MOD(3*SUM(MID(WheatBread35101213[UPC],2,1),MID(WheatBread35101213[UPC],4,1),MID(WheatBread35101213[UPC],6,1),MID(WheatBread35101213[UPC],8,1),MID(WheatBread35101213[UPC],10,1),MID(WheatBread35101213[UPC],12,1))+SUM(MID(WheatBread35101213[UPC],1,1),MID(WheatBread35101213[UPC],3,1),MID(WheatBread35101213[UPC],5,1),MID(WheatBread35101213[UPC],7,1),MID(WheatBread35101213[UPC],9,1),MID(WheatBread35101213[UPC],11,1)),10))-48,"")</f>
        <v/>
      </c>
      <c r="D32" s="67" t="str">
        <f>IF(WheatBread35101213[[#This Row],[Calc Check]]="","",IF(WheatBread35101213[[#This Row],[Calc Check]]=10,IF(WheatBread35101213[[#This Row],[UPC Check]]=0,"YES","NO"),IF(WheatBread35101213[[#This Row],[Calc Check]]=WheatBread35101213[[#This Row],[UPC Check]],"YES","NO")))</f>
        <v/>
      </c>
      <c r="E32" s="65"/>
      <c r="F32" s="65"/>
      <c r="G32" s="65"/>
      <c r="H32" s="70">
        <v>8</v>
      </c>
      <c r="I32" s="63"/>
      <c r="J32" s="63"/>
      <c r="K32" s="66"/>
    </row>
  </sheetData>
  <sheetProtection algorithmName="SHA-512" hashValue="Rl/WeQp5M5EEkZGN9L9BI/bbVCbt9wOPtFDgapuQHbulN+C6L3lCo9oLe750nZAjnQ7nKev/+OqqCc6KCEvisg==" saltValue="qzMvGGsCYfx1eAZ3jGyugA==" spinCount="100000" sheet="1" objects="1" scenarios="1" selectLockedCells="1"/>
  <mergeCells count="10">
    <mergeCell ref="F6:J6"/>
    <mergeCell ref="F7:J7"/>
    <mergeCell ref="F8:I8"/>
    <mergeCell ref="A1:F1"/>
    <mergeCell ref="A3:E3"/>
    <mergeCell ref="A4:E4"/>
    <mergeCell ref="A5:E5"/>
    <mergeCell ref="F3:J3"/>
    <mergeCell ref="F4:J4"/>
    <mergeCell ref="F5:J5"/>
  </mergeCells>
  <dataValidations count="1">
    <dataValidation allowBlank="1" showInputMessage="1" sqref="K14:K32"/>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workbookViewId="0">
      <selection activeCell="A27" sqref="A27"/>
    </sheetView>
  </sheetViews>
  <sheetFormatPr defaultColWidth="8.7109375" defaultRowHeight="12.75" x14ac:dyDescent="0.2"/>
  <cols>
    <col min="1" max="1" width="19.140625" style="19" customWidth="1"/>
    <col min="2" max="4" width="7.140625" style="19" customWidth="1"/>
    <col min="5" max="5" width="18.5703125" style="19" customWidth="1"/>
    <col min="6" max="6" width="15.85546875" style="19" customWidth="1"/>
    <col min="7" max="7" width="14.140625" style="19" customWidth="1"/>
    <col min="8" max="8" width="11.42578125" style="19" customWidth="1"/>
    <col min="9" max="9" width="17.85546875" style="42" customWidth="1"/>
    <col min="10" max="10" width="14" style="42" customWidth="1"/>
    <col min="11" max="11" width="17.85546875" style="19" customWidth="1"/>
    <col min="12" max="12" width="38.140625" style="19" customWidth="1"/>
    <col min="13" max="13" width="33.28515625" style="19" customWidth="1"/>
    <col min="14" max="20" width="13.5703125" style="19" customWidth="1"/>
    <col min="21" max="21" width="34.140625" style="19" customWidth="1"/>
    <col min="22" max="16384" width="8.7109375" style="19"/>
  </cols>
  <sheetData>
    <row r="1" spans="1:14" s="11" customFormat="1" ht="99.95" customHeight="1" x14ac:dyDescent="0.2">
      <c r="A1" s="104" t="s">
        <v>156</v>
      </c>
      <c r="B1" s="104"/>
      <c r="C1" s="104"/>
      <c r="D1" s="104"/>
      <c r="E1" s="104"/>
      <c r="F1" s="104"/>
      <c r="G1" s="104"/>
      <c r="H1" s="104"/>
    </row>
    <row r="2" spans="1:14" ht="15" x14ac:dyDescent="0.25">
      <c r="A2" s="31"/>
      <c r="B2" s="30"/>
      <c r="C2" s="35"/>
      <c r="D2" s="35"/>
      <c r="E2" s="31"/>
      <c r="F2" s="32"/>
      <c r="G2" s="32"/>
      <c r="H2" s="32"/>
      <c r="I2" s="33"/>
      <c r="J2" s="33"/>
      <c r="K2" s="31"/>
      <c r="L2" s="31"/>
      <c r="M2" s="34"/>
      <c r="N2" s="34"/>
    </row>
    <row r="3" spans="1:14" ht="37.5" customHeight="1" x14ac:dyDescent="0.2">
      <c r="A3" s="105" t="s">
        <v>75</v>
      </c>
      <c r="B3" s="105"/>
      <c r="C3" s="105"/>
      <c r="D3" s="105"/>
      <c r="E3" s="105"/>
      <c r="F3" s="105" t="s">
        <v>79</v>
      </c>
      <c r="G3" s="105"/>
      <c r="H3" s="105"/>
      <c r="I3" s="105"/>
      <c r="J3" s="105"/>
      <c r="K3" s="31"/>
      <c r="L3" s="31"/>
      <c r="M3" s="34"/>
      <c r="N3" s="34"/>
    </row>
    <row r="4" spans="1:14" ht="14.45" customHeight="1" x14ac:dyDescent="0.2">
      <c r="A4" s="102" t="s">
        <v>157</v>
      </c>
      <c r="B4" s="102"/>
      <c r="C4" s="102"/>
      <c r="D4" s="102"/>
      <c r="E4" s="102"/>
      <c r="F4" s="102" t="s">
        <v>161</v>
      </c>
      <c r="G4" s="102"/>
      <c r="H4" s="102"/>
      <c r="I4" s="102"/>
      <c r="J4" s="102"/>
      <c r="K4" s="36"/>
      <c r="L4" s="36"/>
      <c r="M4" s="37"/>
      <c r="N4" s="37"/>
    </row>
    <row r="5" spans="1:14" ht="14.45" customHeight="1" x14ac:dyDescent="0.2">
      <c r="A5" s="102" t="s">
        <v>158</v>
      </c>
      <c r="B5" s="102"/>
      <c r="C5" s="102"/>
      <c r="D5" s="102"/>
      <c r="E5" s="102"/>
      <c r="F5" s="107" t="s">
        <v>162</v>
      </c>
      <c r="G5" s="107"/>
      <c r="H5" s="107"/>
      <c r="I5" s="107"/>
      <c r="J5" s="107"/>
      <c r="K5" s="36"/>
      <c r="L5" s="36"/>
      <c r="M5" s="37"/>
      <c r="N5" s="37"/>
    </row>
    <row r="6" spans="1:14" ht="14.45" customHeight="1" x14ac:dyDescent="0.2">
      <c r="A6" s="102" t="s">
        <v>159</v>
      </c>
      <c r="B6" s="102"/>
      <c r="C6" s="102"/>
      <c r="D6" s="102"/>
      <c r="E6" s="102"/>
      <c r="F6" s="109" t="s">
        <v>163</v>
      </c>
      <c r="G6" s="109"/>
      <c r="H6" s="109"/>
      <c r="I6" s="109"/>
      <c r="J6" s="109"/>
      <c r="K6" s="36"/>
      <c r="L6" s="36"/>
      <c r="M6" s="37"/>
      <c r="N6" s="37"/>
    </row>
    <row r="7" spans="1:14" ht="14.45" customHeight="1" x14ac:dyDescent="0.2">
      <c r="A7" s="102" t="s">
        <v>160</v>
      </c>
      <c r="B7" s="102"/>
      <c r="C7" s="102"/>
      <c r="D7" s="102"/>
      <c r="E7" s="102"/>
      <c r="F7" s="109" t="s">
        <v>164</v>
      </c>
      <c r="G7" s="109"/>
      <c r="H7" s="109"/>
      <c r="I7" s="109"/>
      <c r="J7" s="109"/>
      <c r="K7" s="36"/>
      <c r="L7" s="36"/>
      <c r="M7" s="37"/>
      <c r="N7" s="37"/>
    </row>
    <row r="8" spans="1:14" ht="14.45" customHeight="1" x14ac:dyDescent="0.2">
      <c r="A8" s="59"/>
      <c r="B8" s="59"/>
      <c r="C8" s="59"/>
      <c r="D8" s="59"/>
      <c r="E8" s="59"/>
      <c r="F8" s="109" t="s">
        <v>165</v>
      </c>
      <c r="G8" s="109"/>
      <c r="H8" s="109"/>
      <c r="I8" s="109"/>
      <c r="J8" s="109"/>
      <c r="K8" s="36"/>
      <c r="L8" s="36"/>
      <c r="M8" s="37"/>
      <c r="N8" s="37"/>
    </row>
    <row r="9" spans="1:14" ht="14.45" customHeight="1" x14ac:dyDescent="0.2">
      <c r="A9" s="59"/>
      <c r="B9" s="59"/>
      <c r="C9" s="59"/>
      <c r="D9" s="59"/>
      <c r="E9" s="59"/>
      <c r="F9" s="109" t="s">
        <v>166</v>
      </c>
      <c r="G9" s="109"/>
      <c r="H9" s="109"/>
      <c r="I9" s="109"/>
      <c r="J9" s="109"/>
      <c r="K9" s="36"/>
      <c r="L9" s="36"/>
      <c r="M9" s="37"/>
      <c r="N9" s="37"/>
    </row>
    <row r="10" spans="1:14" ht="14.45" customHeight="1" x14ac:dyDescent="0.2">
      <c r="A10" s="59"/>
      <c r="B10" s="59"/>
      <c r="C10" s="59"/>
      <c r="D10" s="59"/>
      <c r="E10" s="59"/>
      <c r="F10" s="109" t="s">
        <v>131</v>
      </c>
      <c r="G10" s="109"/>
      <c r="H10" s="109"/>
      <c r="I10" s="109"/>
      <c r="J10" s="109"/>
      <c r="K10" s="36"/>
      <c r="L10" s="36"/>
      <c r="M10" s="37"/>
      <c r="N10" s="37"/>
    </row>
    <row r="11" spans="1:14" ht="14.45" customHeight="1" x14ac:dyDescent="0.2">
      <c r="A11" s="59"/>
      <c r="B11" s="59"/>
      <c r="C11" s="59"/>
      <c r="D11" s="59"/>
      <c r="E11" s="59"/>
      <c r="F11" s="59"/>
      <c r="G11" s="33"/>
      <c r="H11" s="32"/>
      <c r="I11" s="33"/>
      <c r="J11" s="33"/>
      <c r="K11" s="36"/>
      <c r="L11" s="36"/>
      <c r="M11" s="37"/>
      <c r="N11" s="37"/>
    </row>
    <row r="12" spans="1:14" ht="14.45" customHeight="1" x14ac:dyDescent="0.2">
      <c r="A12" s="59"/>
      <c r="B12" s="59"/>
      <c r="C12" s="59"/>
      <c r="D12" s="59"/>
      <c r="E12" s="59"/>
      <c r="F12" s="59"/>
      <c r="G12" s="33"/>
      <c r="H12" s="32"/>
      <c r="I12" s="33"/>
      <c r="J12" s="33"/>
      <c r="K12" s="36"/>
      <c r="L12" s="36"/>
      <c r="M12" s="37"/>
      <c r="N12" s="37"/>
    </row>
    <row r="13" spans="1:14" ht="14.45" customHeight="1" x14ac:dyDescent="0.2">
      <c r="A13" s="59"/>
      <c r="B13" s="59"/>
      <c r="C13" s="59"/>
      <c r="D13" s="59"/>
      <c r="E13" s="59"/>
      <c r="F13" s="59"/>
      <c r="G13" s="32"/>
      <c r="H13" s="32"/>
      <c r="I13" s="33"/>
      <c r="J13" s="33"/>
      <c r="K13" s="31"/>
      <c r="L13" s="31"/>
      <c r="M13" s="34"/>
      <c r="N13" s="34"/>
    </row>
    <row r="14" spans="1:14" ht="14.25" x14ac:dyDescent="0.2">
      <c r="A14" s="45"/>
      <c r="B14" s="45"/>
      <c r="C14" s="48"/>
      <c r="D14" s="48"/>
      <c r="E14" s="45"/>
      <c r="F14" s="46"/>
      <c r="G14" s="32"/>
      <c r="H14" s="32"/>
      <c r="I14" s="33"/>
      <c r="J14" s="33"/>
      <c r="K14" s="31"/>
      <c r="L14" s="31"/>
      <c r="M14" s="34"/>
      <c r="N14" s="34"/>
    </row>
    <row r="15" spans="1:14" ht="14.45" customHeight="1" x14ac:dyDescent="0.2">
      <c r="A15" s="105" t="s">
        <v>44</v>
      </c>
      <c r="B15" s="105"/>
      <c r="C15" s="105"/>
      <c r="D15" s="105"/>
      <c r="E15" s="105"/>
      <c r="F15" s="105"/>
      <c r="G15" s="32"/>
      <c r="H15" s="32"/>
      <c r="I15" s="33"/>
      <c r="J15" s="33"/>
      <c r="K15" s="31"/>
      <c r="L15" s="31"/>
      <c r="M15" s="34"/>
      <c r="N15" s="34"/>
    </row>
    <row r="16" spans="1:14" ht="24.95" customHeight="1" x14ac:dyDescent="0.2">
      <c r="A16" s="106" t="s">
        <v>167</v>
      </c>
      <c r="B16" s="110"/>
      <c r="C16" s="110"/>
      <c r="D16" s="110"/>
      <c r="E16" s="110"/>
      <c r="F16" s="110"/>
      <c r="G16" s="32"/>
      <c r="H16" s="31"/>
      <c r="I16" s="38"/>
      <c r="J16" s="38"/>
      <c r="K16" s="31"/>
      <c r="L16" s="31"/>
      <c r="M16" s="34"/>
      <c r="N16" s="34"/>
    </row>
    <row r="17" spans="1:14" ht="24.95" customHeight="1" x14ac:dyDescent="0.2">
      <c r="A17" s="106" t="s">
        <v>168</v>
      </c>
      <c r="B17" s="106"/>
      <c r="C17" s="106"/>
      <c r="D17" s="106"/>
      <c r="E17" s="106"/>
      <c r="F17" s="106"/>
      <c r="G17" s="32"/>
      <c r="H17" s="31"/>
      <c r="I17" s="38"/>
      <c r="J17" s="38"/>
      <c r="K17" s="31"/>
      <c r="L17" s="31"/>
      <c r="M17" s="34"/>
      <c r="N17" s="34"/>
    </row>
    <row r="18" spans="1:14" ht="24.95" customHeight="1" x14ac:dyDescent="0.2">
      <c r="A18" s="106" t="s">
        <v>169</v>
      </c>
      <c r="B18" s="106"/>
      <c r="C18" s="106"/>
      <c r="D18" s="106"/>
      <c r="E18" s="106"/>
      <c r="F18" s="106"/>
      <c r="G18" s="32"/>
      <c r="H18" s="31"/>
      <c r="I18" s="38"/>
      <c r="J18" s="38"/>
      <c r="K18" s="31"/>
      <c r="L18" s="31"/>
      <c r="M18" s="34"/>
      <c r="N18" s="34"/>
    </row>
    <row r="19" spans="1:14" ht="24.95" customHeight="1" x14ac:dyDescent="0.2">
      <c r="A19" s="106" t="s">
        <v>170</v>
      </c>
      <c r="B19" s="110"/>
      <c r="C19" s="110"/>
      <c r="D19" s="110"/>
      <c r="E19" s="110"/>
      <c r="F19" s="110"/>
      <c r="G19" s="32"/>
      <c r="H19" s="31"/>
      <c r="I19" s="38"/>
      <c r="J19" s="38"/>
      <c r="K19" s="31"/>
      <c r="L19" s="31"/>
      <c r="M19" s="34"/>
      <c r="N19" s="34"/>
    </row>
    <row r="20" spans="1:14" s="44" customFormat="1" x14ac:dyDescent="0.2">
      <c r="A20" s="49"/>
      <c r="B20" s="49"/>
      <c r="C20" s="49"/>
      <c r="D20" s="49"/>
      <c r="E20" s="50"/>
      <c r="F20" s="51"/>
      <c r="G20" s="47"/>
      <c r="H20" s="52"/>
      <c r="I20" s="52"/>
      <c r="J20" s="52"/>
      <c r="K20" s="45"/>
      <c r="L20" s="45"/>
      <c r="M20" s="53"/>
      <c r="N20" s="53"/>
    </row>
    <row r="21" spans="1:14" s="44" customFormat="1" x14ac:dyDescent="0.2">
      <c r="A21" s="57" t="s">
        <v>61</v>
      </c>
      <c r="B21" s="45"/>
      <c r="C21" s="45"/>
      <c r="D21" s="45"/>
      <c r="E21" s="45"/>
      <c r="F21" s="45"/>
      <c r="G21" s="46"/>
      <c r="H21" s="45"/>
      <c r="I21" s="52"/>
      <c r="J21" s="52"/>
      <c r="K21" s="45"/>
      <c r="L21" s="45"/>
      <c r="M21" s="53"/>
      <c r="N21" s="53"/>
    </row>
    <row r="22" spans="1:14" s="44" customFormat="1" x14ac:dyDescent="0.2">
      <c r="A22" s="45" t="s">
        <v>48</v>
      </c>
      <c r="B22" s="45"/>
      <c r="C22" s="45"/>
      <c r="D22" s="45"/>
      <c r="E22" s="45"/>
      <c r="F22" s="45"/>
      <c r="G22" s="46"/>
      <c r="H22" s="45"/>
      <c r="I22" s="52"/>
      <c r="J22" s="52"/>
      <c r="K22" s="45"/>
      <c r="L22" s="45"/>
      <c r="M22" s="53"/>
      <c r="N22" s="53"/>
    </row>
    <row r="23" spans="1:14" s="44" customFormat="1" x14ac:dyDescent="0.2">
      <c r="A23" s="45" t="s">
        <v>49</v>
      </c>
      <c r="B23" s="45"/>
      <c r="C23" s="54"/>
      <c r="D23" s="54"/>
      <c r="E23" s="45"/>
      <c r="F23" s="54"/>
      <c r="G23" s="46"/>
      <c r="H23" s="45"/>
      <c r="I23" s="52"/>
      <c r="J23" s="52"/>
      <c r="K23" s="45"/>
      <c r="L23" s="45"/>
      <c r="M23" s="53"/>
      <c r="N23" s="53"/>
    </row>
    <row r="24" spans="1:14" ht="14.25" x14ac:dyDescent="0.2">
      <c r="A24" s="54" t="s">
        <v>62</v>
      </c>
      <c r="B24" s="39"/>
      <c r="C24" s="39"/>
      <c r="D24" s="39"/>
      <c r="E24" s="39"/>
      <c r="F24" s="39"/>
      <c r="G24" s="32"/>
      <c r="H24" s="31"/>
      <c r="I24" s="38"/>
      <c r="J24" s="38"/>
      <c r="K24" s="31"/>
      <c r="L24" s="31"/>
      <c r="M24" s="34"/>
      <c r="N24" s="34"/>
    </row>
    <row r="25" spans="1:14" ht="14.25" x14ac:dyDescent="0.2">
      <c r="A25" s="53"/>
      <c r="B25" s="34"/>
      <c r="C25" s="40"/>
      <c r="D25" s="40"/>
      <c r="E25" s="34"/>
      <c r="F25" s="40"/>
      <c r="G25" s="41"/>
      <c r="H25" s="34"/>
      <c r="I25" s="1"/>
      <c r="J25" s="1"/>
      <c r="K25" s="34"/>
      <c r="L25" s="34"/>
      <c r="M25" s="34"/>
      <c r="N25" s="34"/>
    </row>
    <row r="26" spans="1:14" ht="25.5" customHeight="1" x14ac:dyDescent="0.2">
      <c r="A26" s="60" t="s">
        <v>0</v>
      </c>
      <c r="B26" s="61" t="s">
        <v>73</v>
      </c>
      <c r="C26" s="61" t="s">
        <v>74</v>
      </c>
      <c r="D26" s="61" t="s">
        <v>1</v>
      </c>
      <c r="E26" s="61" t="s">
        <v>50</v>
      </c>
      <c r="F26" s="61" t="s">
        <v>51</v>
      </c>
      <c r="G26" s="61" t="s">
        <v>70</v>
      </c>
      <c r="H26" s="61" t="s">
        <v>177</v>
      </c>
      <c r="I26" s="61" t="s">
        <v>171</v>
      </c>
      <c r="J26" s="61" t="s">
        <v>172</v>
      </c>
      <c r="K26" s="61" t="s">
        <v>173</v>
      </c>
      <c r="L26" s="62" t="s">
        <v>100</v>
      </c>
    </row>
    <row r="27" spans="1:14" x14ac:dyDescent="0.2">
      <c r="A27" s="64"/>
      <c r="B27" s="67" t="str">
        <f>IFERROR(CODE(RIGHT(WheatBread914[[#This Row],[UPC]],1)) - 48,"")</f>
        <v/>
      </c>
      <c r="C27"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27" s="67" t="str">
        <f>IF(WheatBread914[[#This Row],[Calc Check]]="","",IF(WheatBread914[[#This Row],[Calc Check]]=10,IF(WheatBread914[[#This Row],[UPC Check]]=0,"YES","NO"),IF(WheatBread914[[#This Row],[Calc Check]]=WheatBread914[[#This Row],[UPC Check]],"YES","NO")))</f>
        <v/>
      </c>
      <c r="E27" s="65"/>
      <c r="F27" s="65"/>
      <c r="G27" s="65"/>
      <c r="H27" s="65"/>
      <c r="I27" s="63"/>
      <c r="J27" s="65"/>
      <c r="K27" s="65"/>
      <c r="L27" s="66"/>
    </row>
    <row r="28" spans="1:14" x14ac:dyDescent="0.2">
      <c r="A28" s="64"/>
      <c r="B28" s="67" t="str">
        <f>IFERROR(CODE(RIGHT(WheatBread914[[#This Row],[UPC]],1)) - 48,"")</f>
        <v/>
      </c>
      <c r="C28"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28" s="67" t="str">
        <f>IF(WheatBread914[[#This Row],[Calc Check]]="","",IF(WheatBread914[[#This Row],[Calc Check]]=10,IF(WheatBread914[[#This Row],[UPC Check]]=0,"YES","NO"),IF(WheatBread914[[#This Row],[Calc Check]]=WheatBread914[[#This Row],[UPC Check]],"YES","NO")))</f>
        <v/>
      </c>
      <c r="E28" s="65"/>
      <c r="F28" s="65"/>
      <c r="G28" s="65"/>
      <c r="H28" s="65"/>
      <c r="I28" s="63"/>
      <c r="J28" s="65"/>
      <c r="K28" s="65"/>
      <c r="L28" s="66"/>
    </row>
    <row r="29" spans="1:14" x14ac:dyDescent="0.2">
      <c r="A29" s="64"/>
      <c r="B29" s="67" t="str">
        <f>IFERROR(CODE(RIGHT(WheatBread914[[#This Row],[UPC]],1)) - 48,"")</f>
        <v/>
      </c>
      <c r="C29"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29" s="67" t="str">
        <f>IF(WheatBread914[[#This Row],[Calc Check]]="","",IF(WheatBread914[[#This Row],[Calc Check]]=10,IF(WheatBread914[[#This Row],[UPC Check]]=0,"YES","NO"),IF(WheatBread914[[#This Row],[Calc Check]]=WheatBread914[[#This Row],[UPC Check]],"YES","NO")))</f>
        <v/>
      </c>
      <c r="E29" s="65"/>
      <c r="F29" s="65"/>
      <c r="G29" s="65"/>
      <c r="H29" s="65"/>
      <c r="I29" s="63"/>
      <c r="J29" s="65"/>
      <c r="K29" s="65"/>
      <c r="L29" s="66"/>
    </row>
    <row r="30" spans="1:14" x14ac:dyDescent="0.2">
      <c r="A30" s="64"/>
      <c r="B30" s="67" t="str">
        <f>IFERROR(CODE(RIGHT(WheatBread914[[#This Row],[UPC]],1)) - 48,"")</f>
        <v/>
      </c>
      <c r="C30"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0" s="67" t="str">
        <f>IF(WheatBread914[[#This Row],[Calc Check]]="","",IF(WheatBread914[[#This Row],[Calc Check]]=10,IF(WheatBread914[[#This Row],[UPC Check]]=0,"YES","NO"),IF(WheatBread914[[#This Row],[Calc Check]]=WheatBread914[[#This Row],[UPC Check]],"YES","NO")))</f>
        <v/>
      </c>
      <c r="E30" s="65"/>
      <c r="F30" s="65"/>
      <c r="G30" s="65"/>
      <c r="H30" s="65"/>
      <c r="I30" s="63"/>
      <c r="J30" s="65"/>
      <c r="K30" s="65"/>
      <c r="L30" s="66"/>
    </row>
    <row r="31" spans="1:14" x14ac:dyDescent="0.2">
      <c r="A31" s="64"/>
      <c r="B31" s="67" t="str">
        <f>IFERROR(CODE(RIGHT(WheatBread914[[#This Row],[UPC]],1)) - 48,"")</f>
        <v/>
      </c>
      <c r="C31"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1" s="67" t="str">
        <f>IF(WheatBread914[[#This Row],[Calc Check]]="","",IF(WheatBread914[[#This Row],[Calc Check]]=10,IF(WheatBread914[[#This Row],[UPC Check]]=0,"YES","NO"),IF(WheatBread914[[#This Row],[Calc Check]]=WheatBread914[[#This Row],[UPC Check]],"YES","NO")))</f>
        <v/>
      </c>
      <c r="E31" s="65"/>
      <c r="F31" s="65"/>
      <c r="G31" s="65"/>
      <c r="H31" s="65"/>
      <c r="I31" s="63"/>
      <c r="J31" s="65"/>
      <c r="K31" s="65"/>
      <c r="L31" s="66"/>
    </row>
    <row r="32" spans="1:14" x14ac:dyDescent="0.2">
      <c r="A32" s="64"/>
      <c r="B32" s="67" t="str">
        <f>IFERROR(CODE(RIGHT(WheatBread914[[#This Row],[UPC]],1)) - 48,"")</f>
        <v/>
      </c>
      <c r="C32"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2" s="67" t="str">
        <f>IF(WheatBread914[[#This Row],[Calc Check]]="","",IF(WheatBread914[[#This Row],[Calc Check]]=10,IF(WheatBread914[[#This Row],[UPC Check]]=0,"YES","NO"),IF(WheatBread914[[#This Row],[Calc Check]]=WheatBread914[[#This Row],[UPC Check]],"YES","NO")))</f>
        <v/>
      </c>
      <c r="E32" s="65"/>
      <c r="F32" s="65"/>
      <c r="G32" s="65"/>
      <c r="H32" s="65"/>
      <c r="I32" s="63"/>
      <c r="J32" s="65"/>
      <c r="K32" s="65"/>
      <c r="L32" s="66"/>
    </row>
    <row r="33" spans="1:12" x14ac:dyDescent="0.2">
      <c r="A33" s="64"/>
      <c r="B33" s="67" t="str">
        <f>IFERROR(CODE(RIGHT(WheatBread914[[#This Row],[UPC]],1)) - 48,"")</f>
        <v/>
      </c>
      <c r="C33"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3" s="67" t="str">
        <f>IF(WheatBread914[[#This Row],[Calc Check]]="","",IF(WheatBread914[[#This Row],[Calc Check]]=10,IF(WheatBread914[[#This Row],[UPC Check]]=0,"YES","NO"),IF(WheatBread914[[#This Row],[Calc Check]]=WheatBread914[[#This Row],[UPC Check]],"YES","NO")))</f>
        <v/>
      </c>
      <c r="E33" s="65"/>
      <c r="F33" s="65"/>
      <c r="G33" s="65"/>
      <c r="H33" s="65"/>
      <c r="I33" s="63"/>
      <c r="J33" s="65"/>
      <c r="K33" s="65"/>
      <c r="L33" s="66"/>
    </row>
    <row r="34" spans="1:12" x14ac:dyDescent="0.2">
      <c r="A34" s="64"/>
      <c r="B34" s="67" t="str">
        <f>IFERROR(CODE(RIGHT(WheatBread914[[#This Row],[UPC]],1)) - 48,"")</f>
        <v/>
      </c>
      <c r="C34"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4" s="67" t="str">
        <f>IF(WheatBread914[[#This Row],[Calc Check]]="","",IF(WheatBread914[[#This Row],[Calc Check]]=10,IF(WheatBread914[[#This Row],[UPC Check]]=0,"YES","NO"),IF(WheatBread914[[#This Row],[Calc Check]]=WheatBread914[[#This Row],[UPC Check]],"YES","NO")))</f>
        <v/>
      </c>
      <c r="E34" s="65"/>
      <c r="F34" s="65"/>
      <c r="G34" s="65"/>
      <c r="H34" s="65"/>
      <c r="I34" s="63"/>
      <c r="J34" s="65"/>
      <c r="K34" s="65"/>
      <c r="L34" s="66"/>
    </row>
    <row r="35" spans="1:12" x14ac:dyDescent="0.2">
      <c r="A35" s="64"/>
      <c r="B35" s="67" t="str">
        <f>IFERROR(CODE(RIGHT(WheatBread914[[#This Row],[UPC]],1)) - 48,"")</f>
        <v/>
      </c>
      <c r="C35"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5" s="67" t="str">
        <f>IF(WheatBread914[[#This Row],[Calc Check]]="","",IF(WheatBread914[[#This Row],[Calc Check]]=10,IF(WheatBread914[[#This Row],[UPC Check]]=0,"YES","NO"),IF(WheatBread914[[#This Row],[Calc Check]]=WheatBread914[[#This Row],[UPC Check]],"YES","NO")))</f>
        <v/>
      </c>
      <c r="E35" s="65"/>
      <c r="F35" s="65"/>
      <c r="G35" s="65"/>
      <c r="H35" s="65"/>
      <c r="I35" s="63"/>
      <c r="J35" s="65"/>
      <c r="K35" s="65"/>
      <c r="L35" s="66"/>
    </row>
    <row r="36" spans="1:12" x14ac:dyDescent="0.2">
      <c r="A36" s="64"/>
      <c r="B36" s="67" t="str">
        <f>IFERROR(CODE(RIGHT(WheatBread914[[#This Row],[UPC]],1)) - 48,"")</f>
        <v/>
      </c>
      <c r="C36"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6" s="67" t="str">
        <f>IF(WheatBread914[[#This Row],[Calc Check]]="","",IF(WheatBread914[[#This Row],[Calc Check]]=10,IF(WheatBread914[[#This Row],[UPC Check]]=0,"YES","NO"),IF(WheatBread914[[#This Row],[Calc Check]]=WheatBread914[[#This Row],[UPC Check]],"YES","NO")))</f>
        <v/>
      </c>
      <c r="E36" s="65"/>
      <c r="F36" s="65"/>
      <c r="G36" s="65"/>
      <c r="H36" s="65"/>
      <c r="I36" s="63"/>
      <c r="J36" s="65"/>
      <c r="K36" s="65"/>
      <c r="L36" s="66"/>
    </row>
    <row r="37" spans="1:12" x14ac:dyDescent="0.2">
      <c r="A37" s="64"/>
      <c r="B37" s="67" t="str">
        <f>IFERROR(CODE(RIGHT(WheatBread914[[#This Row],[UPC]],1)) - 48,"")</f>
        <v/>
      </c>
      <c r="C37"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7" s="67" t="str">
        <f>IF(WheatBread914[[#This Row],[Calc Check]]="","",IF(WheatBread914[[#This Row],[Calc Check]]=10,IF(WheatBread914[[#This Row],[UPC Check]]=0,"YES","NO"),IF(WheatBread914[[#This Row],[Calc Check]]=WheatBread914[[#This Row],[UPC Check]],"YES","NO")))</f>
        <v/>
      </c>
      <c r="E37" s="65"/>
      <c r="F37" s="65"/>
      <c r="G37" s="65"/>
      <c r="H37" s="65"/>
      <c r="I37" s="63"/>
      <c r="J37" s="65"/>
      <c r="K37" s="65"/>
      <c r="L37" s="66"/>
    </row>
    <row r="38" spans="1:12" x14ac:dyDescent="0.2">
      <c r="A38" s="64"/>
      <c r="B38" s="67" t="str">
        <f>IFERROR(CODE(RIGHT(WheatBread914[[#This Row],[UPC]],1)) - 48,"")</f>
        <v/>
      </c>
      <c r="C38"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8" s="67" t="str">
        <f>IF(WheatBread914[[#This Row],[Calc Check]]="","",IF(WheatBread914[[#This Row],[Calc Check]]=10,IF(WheatBread914[[#This Row],[UPC Check]]=0,"YES","NO"),IF(WheatBread914[[#This Row],[Calc Check]]=WheatBread914[[#This Row],[UPC Check]],"YES","NO")))</f>
        <v/>
      </c>
      <c r="E38" s="65"/>
      <c r="F38" s="65"/>
      <c r="G38" s="65"/>
      <c r="H38" s="65"/>
      <c r="I38" s="63"/>
      <c r="J38" s="65"/>
      <c r="K38" s="65"/>
      <c r="L38" s="66"/>
    </row>
    <row r="39" spans="1:12" x14ac:dyDescent="0.2">
      <c r="A39" s="64"/>
      <c r="B39" s="67" t="str">
        <f>IFERROR(CODE(RIGHT(WheatBread914[[#This Row],[UPC]],1)) - 48,"")</f>
        <v/>
      </c>
      <c r="C39"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39" s="67" t="str">
        <f>IF(WheatBread914[[#This Row],[Calc Check]]="","",IF(WheatBread914[[#This Row],[Calc Check]]=10,IF(WheatBread914[[#This Row],[UPC Check]]=0,"YES","NO"),IF(WheatBread914[[#This Row],[Calc Check]]=WheatBread914[[#This Row],[UPC Check]],"YES","NO")))</f>
        <v/>
      </c>
      <c r="E39" s="65"/>
      <c r="F39" s="65"/>
      <c r="G39" s="65"/>
      <c r="H39" s="65"/>
      <c r="I39" s="63"/>
      <c r="J39" s="65"/>
      <c r="K39" s="65"/>
      <c r="L39" s="66"/>
    </row>
    <row r="40" spans="1:12" x14ac:dyDescent="0.2">
      <c r="A40" s="64"/>
      <c r="B40" s="67" t="str">
        <f>IFERROR(CODE(RIGHT(WheatBread914[[#This Row],[UPC]],1)) - 48,"")</f>
        <v/>
      </c>
      <c r="C40"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40" s="67" t="str">
        <f>IF(WheatBread914[[#This Row],[Calc Check]]="","",IF(WheatBread914[[#This Row],[Calc Check]]=10,IF(WheatBread914[[#This Row],[UPC Check]]=0,"YES","NO"),IF(WheatBread914[[#This Row],[Calc Check]]=WheatBread914[[#This Row],[UPC Check]],"YES","NO")))</f>
        <v/>
      </c>
      <c r="E40" s="65"/>
      <c r="F40" s="65"/>
      <c r="G40" s="65"/>
      <c r="H40" s="65"/>
      <c r="I40" s="63"/>
      <c r="J40" s="65"/>
      <c r="K40" s="65"/>
      <c r="L40" s="66"/>
    </row>
    <row r="41" spans="1:12" x14ac:dyDescent="0.2">
      <c r="A41" s="64"/>
      <c r="B41" s="67" t="str">
        <f>IFERROR(CODE(RIGHT(WheatBread914[[#This Row],[UPC]],1)) - 48,"")</f>
        <v/>
      </c>
      <c r="C41"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41" s="67" t="str">
        <f>IF(WheatBread914[[#This Row],[Calc Check]]="","",IF(WheatBread914[[#This Row],[Calc Check]]=10,IF(WheatBread914[[#This Row],[UPC Check]]=0,"YES","NO"),IF(WheatBread914[[#This Row],[Calc Check]]=WheatBread914[[#This Row],[UPC Check]],"YES","NO")))</f>
        <v/>
      </c>
      <c r="E41" s="65"/>
      <c r="F41" s="65"/>
      <c r="G41" s="65"/>
      <c r="H41" s="65"/>
      <c r="I41" s="63"/>
      <c r="J41" s="65"/>
      <c r="K41" s="65"/>
      <c r="L41" s="66"/>
    </row>
    <row r="42" spans="1:12" x14ac:dyDescent="0.2">
      <c r="A42" s="64"/>
      <c r="B42" s="67" t="str">
        <f>IFERROR(CODE(RIGHT(WheatBread914[[#This Row],[UPC]],1)) - 48,"")</f>
        <v/>
      </c>
      <c r="C42"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42" s="67" t="str">
        <f>IF(WheatBread914[[#This Row],[Calc Check]]="","",IF(WheatBread914[[#This Row],[Calc Check]]=10,IF(WheatBread914[[#This Row],[UPC Check]]=0,"YES","NO"),IF(WheatBread914[[#This Row],[Calc Check]]=WheatBread914[[#This Row],[UPC Check]],"YES","NO")))</f>
        <v/>
      </c>
      <c r="E42" s="65"/>
      <c r="F42" s="65"/>
      <c r="G42" s="65"/>
      <c r="H42" s="65"/>
      <c r="I42" s="63"/>
      <c r="J42" s="65"/>
      <c r="K42" s="65"/>
      <c r="L42" s="66"/>
    </row>
    <row r="43" spans="1:12" x14ac:dyDescent="0.2">
      <c r="A43" s="64"/>
      <c r="B43" s="67" t="str">
        <f>IFERROR(CODE(RIGHT(WheatBread914[[#This Row],[UPC]],1)) - 48,"")</f>
        <v/>
      </c>
      <c r="C43"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43" s="67" t="str">
        <f>IF(WheatBread914[[#This Row],[Calc Check]]="","",IF(WheatBread914[[#This Row],[Calc Check]]=10,IF(WheatBread914[[#This Row],[UPC Check]]=0,"YES","NO"),IF(WheatBread914[[#This Row],[Calc Check]]=WheatBread914[[#This Row],[UPC Check]],"YES","NO")))</f>
        <v/>
      </c>
      <c r="E43" s="65"/>
      <c r="F43" s="65"/>
      <c r="G43" s="65"/>
      <c r="H43" s="65"/>
      <c r="I43" s="63"/>
      <c r="J43" s="65"/>
      <c r="K43" s="65"/>
      <c r="L43" s="66"/>
    </row>
    <row r="44" spans="1:12" x14ac:dyDescent="0.2">
      <c r="A44" s="64"/>
      <c r="B44" s="67" t="str">
        <f>IFERROR(CODE(RIGHT(WheatBread914[[#This Row],[UPC]],1)) - 48,"")</f>
        <v/>
      </c>
      <c r="C44"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44" s="67" t="str">
        <f>IF(WheatBread914[[#This Row],[Calc Check]]="","",IF(WheatBread914[[#This Row],[Calc Check]]=10,IF(WheatBread914[[#This Row],[UPC Check]]=0,"YES","NO"),IF(WheatBread914[[#This Row],[Calc Check]]=WheatBread914[[#This Row],[UPC Check]],"YES","NO")))</f>
        <v/>
      </c>
      <c r="E44" s="65"/>
      <c r="F44" s="65"/>
      <c r="G44" s="65"/>
      <c r="H44" s="65"/>
      <c r="I44" s="63"/>
      <c r="J44" s="65"/>
      <c r="K44" s="65"/>
      <c r="L44" s="66"/>
    </row>
    <row r="45" spans="1:12" x14ac:dyDescent="0.2">
      <c r="A45" s="64"/>
      <c r="B45" s="67" t="str">
        <f>IFERROR(CODE(RIGHT(WheatBread914[[#This Row],[UPC]],1)) - 48,"")</f>
        <v/>
      </c>
      <c r="C45" s="67" t="str">
        <f>IFERROR(CODE(10 - MOD(3*SUM(MID(WheatBread914[UPC],2,1),MID(WheatBread914[UPC],4,1),MID(WheatBread914[UPC],6,1),MID(WheatBread914[UPC],8,1),MID(WheatBread914[UPC],10,1),MID(WheatBread914[UPC],12,1))+SUM(MID(WheatBread914[UPC],1,1),MID(WheatBread914[UPC],3,1),MID(WheatBread914[UPC],5,1),MID(WheatBread914[UPC],7,1),MID(WheatBread914[UPC],9,1),MID(WheatBread914[UPC],11,1)),10))-48,"")</f>
        <v/>
      </c>
      <c r="D45" s="67" t="str">
        <f>IF(WheatBread914[[#This Row],[Calc Check]]="","",IF(WheatBread914[[#This Row],[Calc Check]]=10,IF(WheatBread914[[#This Row],[UPC Check]]=0,"YES","NO"),IF(WheatBread914[[#This Row],[Calc Check]]=WheatBread914[[#This Row],[UPC Check]],"YES","NO")))</f>
        <v/>
      </c>
      <c r="E45" s="65"/>
      <c r="F45" s="65"/>
      <c r="G45" s="65"/>
      <c r="H45" s="65"/>
      <c r="I45" s="63"/>
      <c r="J45" s="65"/>
      <c r="K45" s="65"/>
      <c r="L45" s="66"/>
    </row>
  </sheetData>
  <sheetProtection algorithmName="SHA-512" hashValue="OQCWUkwr3OPRKJcdx6C6yALBvv4oThWrXpCZNj4IJ31gETwov5UefJ9VWq252/YZC6hxdidCSJwRzBBd/lex1Q==" saltValue="o1mnPyS889YGFX0xeXvsqg==" spinCount="100000" sheet="1" objects="1" scenarios="1" selectLockedCells="1"/>
  <mergeCells count="19">
    <mergeCell ref="A17:F17"/>
    <mergeCell ref="A18:F18"/>
    <mergeCell ref="A19:F19"/>
    <mergeCell ref="A15:F15"/>
    <mergeCell ref="A16:F16"/>
    <mergeCell ref="F8:J8"/>
    <mergeCell ref="F9:J9"/>
    <mergeCell ref="F10:J10"/>
    <mergeCell ref="A1:H1"/>
    <mergeCell ref="A4:E4"/>
    <mergeCell ref="A5:E5"/>
    <mergeCell ref="A6:E6"/>
    <mergeCell ref="A7:E7"/>
    <mergeCell ref="F7:J7"/>
    <mergeCell ref="A3:E3"/>
    <mergeCell ref="F4:J4"/>
    <mergeCell ref="F3:J3"/>
    <mergeCell ref="F5:J5"/>
    <mergeCell ref="F6:J6"/>
  </mergeCells>
  <dataValidations count="2">
    <dataValidation allowBlank="1" showInputMessage="1" sqref="L27:L45"/>
    <dataValidation type="list" operator="equal" allowBlank="1" showInputMessage="1" showErrorMessage="1" sqref="I27:I45">
      <formula1>"12,18,24,36"</formula1>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workbookViewId="0">
      <selection activeCell="A27" sqref="A27"/>
    </sheetView>
  </sheetViews>
  <sheetFormatPr defaultColWidth="8.7109375" defaultRowHeight="12.75" x14ac:dyDescent="0.2"/>
  <cols>
    <col min="1" max="1" width="19.140625" style="19" customWidth="1"/>
    <col min="2" max="4" width="7.140625" style="19" customWidth="1"/>
    <col min="5" max="5" width="18.5703125" style="19" customWidth="1"/>
    <col min="6" max="6" width="15.85546875" style="19" customWidth="1"/>
    <col min="7" max="7" width="14.140625" style="19" customWidth="1"/>
    <col min="8" max="8" width="12.140625" style="19" customWidth="1"/>
    <col min="9" max="9" width="16.42578125" style="42" customWidth="1"/>
    <col min="10" max="10" width="14" style="42" customWidth="1"/>
    <col min="11" max="11" width="17.85546875" style="19" customWidth="1"/>
    <col min="12" max="12" width="33.42578125" style="19" customWidth="1"/>
    <col min="13" max="13" width="31.85546875" style="19" customWidth="1"/>
    <col min="14" max="20" width="13.5703125" style="19" customWidth="1"/>
    <col min="21" max="21" width="34.140625" style="19" customWidth="1"/>
    <col min="22" max="16384" width="8.7109375" style="19"/>
  </cols>
  <sheetData>
    <row r="1" spans="1:14" s="11" customFormat="1" ht="99.95" customHeight="1" x14ac:dyDescent="0.2">
      <c r="A1" s="104" t="s">
        <v>178</v>
      </c>
      <c r="B1" s="104"/>
      <c r="C1" s="104"/>
      <c r="D1" s="104"/>
      <c r="E1" s="104"/>
      <c r="F1" s="104"/>
      <c r="G1" s="104"/>
      <c r="H1" s="104"/>
    </row>
    <row r="2" spans="1:14" ht="15" x14ac:dyDescent="0.25">
      <c r="A2" s="31"/>
      <c r="B2" s="30"/>
      <c r="C2" s="35"/>
      <c r="D2" s="35"/>
      <c r="E2" s="31"/>
      <c r="F2" s="32"/>
      <c r="G2" s="32"/>
      <c r="H2" s="32"/>
      <c r="I2" s="33"/>
      <c r="J2" s="33"/>
      <c r="K2" s="31"/>
      <c r="L2" s="31"/>
      <c r="M2" s="34"/>
      <c r="N2" s="34"/>
    </row>
    <row r="3" spans="1:14" ht="37.5" customHeight="1" x14ac:dyDescent="0.2">
      <c r="A3" s="105" t="s">
        <v>75</v>
      </c>
      <c r="B3" s="105"/>
      <c r="C3" s="105"/>
      <c r="D3" s="105"/>
      <c r="E3" s="105"/>
      <c r="F3" s="105" t="s">
        <v>79</v>
      </c>
      <c r="G3" s="105"/>
      <c r="H3" s="105"/>
      <c r="I3" s="105"/>
      <c r="J3" s="33"/>
      <c r="K3" s="31"/>
      <c r="L3" s="31"/>
      <c r="M3" s="34"/>
      <c r="N3" s="34"/>
    </row>
    <row r="4" spans="1:14" ht="14.45" customHeight="1" x14ac:dyDescent="0.2">
      <c r="A4" s="102" t="s">
        <v>309</v>
      </c>
      <c r="B4" s="102"/>
      <c r="C4" s="102"/>
      <c r="D4" s="102"/>
      <c r="E4" s="102"/>
      <c r="F4" s="102" t="s">
        <v>176</v>
      </c>
      <c r="G4" s="102"/>
      <c r="H4" s="102"/>
      <c r="I4" s="102"/>
      <c r="J4" s="33"/>
      <c r="K4" s="36"/>
      <c r="L4" s="36"/>
      <c r="M4" s="37"/>
      <c r="N4" s="37"/>
    </row>
    <row r="5" spans="1:14" ht="14.45" customHeight="1" x14ac:dyDescent="0.2">
      <c r="A5" s="102" t="s">
        <v>174</v>
      </c>
      <c r="B5" s="102"/>
      <c r="C5" s="102"/>
      <c r="D5" s="102"/>
      <c r="E5" s="102"/>
      <c r="F5" s="124" t="s">
        <v>162</v>
      </c>
      <c r="G5" s="124"/>
      <c r="H5" s="124"/>
      <c r="I5" s="124"/>
      <c r="J5" s="33"/>
      <c r="K5" s="36"/>
      <c r="L5" s="36"/>
      <c r="M5" s="37"/>
      <c r="N5" s="37"/>
    </row>
    <row r="6" spans="1:14" ht="14.45" customHeight="1" x14ac:dyDescent="0.2">
      <c r="A6" s="102" t="s">
        <v>158</v>
      </c>
      <c r="B6" s="102"/>
      <c r="C6" s="102"/>
      <c r="D6" s="102"/>
      <c r="E6" s="102"/>
      <c r="F6" s="109" t="s">
        <v>163</v>
      </c>
      <c r="G6" s="109"/>
      <c r="H6" s="109"/>
      <c r="I6" s="109"/>
      <c r="J6" s="33"/>
      <c r="K6" s="36"/>
      <c r="L6" s="36"/>
      <c r="M6" s="37"/>
      <c r="N6" s="37"/>
    </row>
    <row r="7" spans="1:14" ht="14.45" customHeight="1" x14ac:dyDescent="0.2">
      <c r="A7" s="102" t="s">
        <v>160</v>
      </c>
      <c r="B7" s="102"/>
      <c r="C7" s="102"/>
      <c r="D7" s="102"/>
      <c r="E7" s="102"/>
      <c r="F7" s="109" t="s">
        <v>164</v>
      </c>
      <c r="G7" s="109"/>
      <c r="H7" s="109"/>
      <c r="I7" s="109"/>
      <c r="J7" s="33"/>
      <c r="K7" s="36"/>
      <c r="L7" s="36"/>
      <c r="M7" s="37"/>
      <c r="N7" s="37"/>
    </row>
    <row r="8" spans="1:14" ht="14.45" customHeight="1" x14ac:dyDescent="0.2">
      <c r="A8" s="102" t="s">
        <v>175</v>
      </c>
      <c r="B8" s="102"/>
      <c r="C8" s="102"/>
      <c r="D8" s="102"/>
      <c r="E8" s="102"/>
      <c r="F8" s="109" t="s">
        <v>165</v>
      </c>
      <c r="G8" s="109"/>
      <c r="H8" s="109"/>
      <c r="I8" s="109"/>
      <c r="J8" s="33"/>
      <c r="K8" s="36"/>
      <c r="L8" s="36"/>
      <c r="M8" s="37"/>
      <c r="N8" s="37"/>
    </row>
    <row r="9" spans="1:14" ht="14.45" customHeight="1" x14ac:dyDescent="0.2">
      <c r="A9" s="102" t="s">
        <v>308</v>
      </c>
      <c r="B9" s="102"/>
      <c r="C9" s="102"/>
      <c r="D9" s="102"/>
      <c r="E9" s="102"/>
      <c r="F9" s="109" t="s">
        <v>166</v>
      </c>
      <c r="G9" s="109"/>
      <c r="H9" s="109"/>
      <c r="I9" s="109"/>
      <c r="J9" s="33"/>
      <c r="K9" s="36"/>
      <c r="L9" s="36"/>
      <c r="M9" s="37"/>
      <c r="N9" s="37"/>
    </row>
    <row r="10" spans="1:14" ht="14.45" customHeight="1" x14ac:dyDescent="0.2">
      <c r="F10" s="109" t="s">
        <v>131</v>
      </c>
      <c r="G10" s="109"/>
      <c r="H10" s="109"/>
      <c r="I10" s="109"/>
      <c r="J10" s="33"/>
      <c r="K10" s="36"/>
      <c r="L10" s="36"/>
      <c r="M10" s="37"/>
      <c r="N10" s="37"/>
    </row>
    <row r="11" spans="1:14" ht="14.45" customHeight="1" x14ac:dyDescent="0.2">
      <c r="A11" s="59"/>
      <c r="B11" s="59"/>
      <c r="C11" s="59"/>
      <c r="D11" s="59"/>
      <c r="E11" s="59"/>
      <c r="F11" s="59"/>
      <c r="G11" s="33"/>
      <c r="H11" s="32"/>
      <c r="I11" s="33"/>
      <c r="J11" s="33"/>
      <c r="K11" s="36"/>
      <c r="L11" s="36"/>
      <c r="M11" s="37"/>
      <c r="N11" s="37"/>
    </row>
    <row r="12" spans="1:14" ht="14.45" customHeight="1" x14ac:dyDescent="0.2">
      <c r="A12" s="59"/>
      <c r="B12" s="59"/>
      <c r="C12" s="59"/>
      <c r="D12" s="59"/>
      <c r="E12" s="59"/>
      <c r="F12" s="59"/>
      <c r="G12" s="33"/>
      <c r="H12" s="32"/>
      <c r="I12" s="33"/>
      <c r="J12" s="33"/>
      <c r="K12" s="36"/>
      <c r="L12" s="36"/>
      <c r="M12" s="37"/>
      <c r="N12" s="37"/>
    </row>
    <row r="13" spans="1:14" ht="14.45" customHeight="1" x14ac:dyDescent="0.2">
      <c r="A13" s="59"/>
      <c r="B13" s="59"/>
      <c r="C13" s="59"/>
      <c r="D13" s="59"/>
      <c r="E13" s="59"/>
      <c r="F13" s="59"/>
      <c r="G13" s="32"/>
      <c r="H13" s="32"/>
      <c r="I13" s="33"/>
      <c r="J13" s="33"/>
      <c r="K13" s="31"/>
      <c r="L13" s="31"/>
      <c r="M13" s="34"/>
      <c r="N13" s="34"/>
    </row>
    <row r="14" spans="1:14" ht="14.25" x14ac:dyDescent="0.2">
      <c r="A14" s="45"/>
      <c r="B14" s="45"/>
      <c r="C14" s="48"/>
      <c r="D14" s="48"/>
      <c r="E14" s="45"/>
      <c r="F14" s="46"/>
      <c r="G14" s="32"/>
      <c r="H14" s="32"/>
      <c r="I14" s="33"/>
      <c r="J14" s="33"/>
      <c r="K14" s="31"/>
      <c r="L14" s="31"/>
      <c r="M14" s="34"/>
      <c r="N14" s="34"/>
    </row>
    <row r="15" spans="1:14" ht="14.45" customHeight="1" x14ac:dyDescent="0.2">
      <c r="A15" s="105" t="s">
        <v>44</v>
      </c>
      <c r="B15" s="105"/>
      <c r="C15" s="105"/>
      <c r="D15" s="105"/>
      <c r="E15" s="105"/>
      <c r="F15" s="105"/>
      <c r="G15" s="32"/>
      <c r="H15" s="32"/>
      <c r="I15" s="33"/>
      <c r="J15" s="33"/>
      <c r="K15" s="31"/>
      <c r="L15" s="31"/>
      <c r="M15" s="34"/>
      <c r="N15" s="34"/>
    </row>
    <row r="16" spans="1:14" ht="24.95" customHeight="1" x14ac:dyDescent="0.2">
      <c r="A16" s="106" t="s">
        <v>167</v>
      </c>
      <c r="B16" s="110"/>
      <c r="C16" s="110"/>
      <c r="D16" s="110"/>
      <c r="E16" s="110"/>
      <c r="F16" s="110"/>
      <c r="G16" s="32"/>
      <c r="H16" s="31"/>
      <c r="I16" s="38"/>
      <c r="J16" s="38"/>
      <c r="K16" s="31"/>
      <c r="L16" s="31"/>
      <c r="M16" s="34"/>
      <c r="N16" s="34"/>
    </row>
    <row r="17" spans="1:14" ht="24.95" customHeight="1" x14ac:dyDescent="0.2">
      <c r="A17" s="106" t="s">
        <v>168</v>
      </c>
      <c r="B17" s="106"/>
      <c r="C17" s="106"/>
      <c r="D17" s="106"/>
      <c r="E17" s="106"/>
      <c r="F17" s="106"/>
      <c r="G17" s="32"/>
      <c r="H17" s="31"/>
      <c r="I17" s="38"/>
      <c r="J17" s="38"/>
      <c r="K17" s="31"/>
      <c r="L17" s="31"/>
      <c r="M17" s="34"/>
      <c r="N17" s="34"/>
    </row>
    <row r="18" spans="1:14" ht="24.95" customHeight="1" x14ac:dyDescent="0.2">
      <c r="A18" s="106" t="s">
        <v>169</v>
      </c>
      <c r="B18" s="106"/>
      <c r="C18" s="106"/>
      <c r="D18" s="106"/>
      <c r="E18" s="106"/>
      <c r="F18" s="106"/>
      <c r="G18" s="32"/>
      <c r="H18" s="31"/>
      <c r="I18" s="38"/>
      <c r="J18" s="38"/>
      <c r="K18" s="31"/>
      <c r="L18" s="31"/>
      <c r="M18" s="34"/>
      <c r="N18" s="34"/>
    </row>
    <row r="19" spans="1:14" ht="24.95" customHeight="1" x14ac:dyDescent="0.2">
      <c r="A19" s="106" t="s">
        <v>170</v>
      </c>
      <c r="B19" s="110"/>
      <c r="C19" s="110"/>
      <c r="D19" s="110"/>
      <c r="E19" s="110"/>
      <c r="F19" s="110"/>
      <c r="G19" s="32"/>
      <c r="H19" s="31"/>
      <c r="I19" s="38"/>
      <c r="J19" s="38"/>
      <c r="K19" s="31"/>
      <c r="L19" s="31"/>
      <c r="M19" s="34"/>
      <c r="N19" s="34"/>
    </row>
    <row r="20" spans="1:14" s="44" customFormat="1" x14ac:dyDescent="0.2">
      <c r="A20" s="49"/>
      <c r="B20" s="49"/>
      <c r="C20" s="49"/>
      <c r="D20" s="49"/>
      <c r="E20" s="50"/>
      <c r="F20" s="51"/>
      <c r="G20" s="47"/>
      <c r="H20" s="52"/>
      <c r="I20" s="52"/>
      <c r="J20" s="52"/>
      <c r="K20" s="45"/>
      <c r="L20" s="45"/>
      <c r="M20" s="53"/>
      <c r="N20" s="53"/>
    </row>
    <row r="21" spans="1:14" s="44" customFormat="1" x14ac:dyDescent="0.2">
      <c r="A21" s="57" t="s">
        <v>61</v>
      </c>
      <c r="B21" s="45"/>
      <c r="C21" s="45"/>
      <c r="D21" s="45"/>
      <c r="E21" s="45"/>
      <c r="F21" s="45"/>
      <c r="G21" s="46"/>
      <c r="H21" s="45"/>
      <c r="I21" s="52"/>
      <c r="J21" s="52"/>
      <c r="K21" s="45"/>
      <c r="L21" s="45"/>
      <c r="M21" s="53"/>
      <c r="N21" s="53"/>
    </row>
    <row r="22" spans="1:14" s="44" customFormat="1" x14ac:dyDescent="0.2">
      <c r="A22" s="45" t="s">
        <v>48</v>
      </c>
      <c r="B22" s="45"/>
      <c r="C22" s="45"/>
      <c r="D22" s="45"/>
      <c r="E22" s="45"/>
      <c r="F22" s="45"/>
      <c r="G22" s="46"/>
      <c r="H22" s="45"/>
      <c r="I22" s="52"/>
      <c r="J22" s="52"/>
      <c r="K22" s="45"/>
      <c r="L22" s="45"/>
      <c r="M22" s="53"/>
      <c r="N22" s="53"/>
    </row>
    <row r="23" spans="1:14" s="44" customFormat="1" x14ac:dyDescent="0.2">
      <c r="A23" s="45" t="s">
        <v>49</v>
      </c>
      <c r="B23" s="45"/>
      <c r="C23" s="54"/>
      <c r="D23" s="54"/>
      <c r="E23" s="45"/>
      <c r="F23" s="54"/>
      <c r="G23" s="46"/>
      <c r="H23" s="45"/>
      <c r="I23" s="52"/>
      <c r="J23" s="52"/>
      <c r="K23" s="45"/>
      <c r="L23" s="45"/>
      <c r="M23" s="53"/>
      <c r="N23" s="53"/>
    </row>
    <row r="24" spans="1:14" ht="14.25" x14ac:dyDescent="0.2">
      <c r="A24" s="54" t="s">
        <v>62</v>
      </c>
      <c r="B24" s="39"/>
      <c r="C24" s="39"/>
      <c r="D24" s="39"/>
      <c r="E24" s="39"/>
      <c r="F24" s="39"/>
      <c r="G24" s="32"/>
      <c r="H24" s="31"/>
      <c r="I24" s="38"/>
      <c r="J24" s="38"/>
      <c r="K24" s="31"/>
      <c r="L24" s="31"/>
      <c r="M24" s="34"/>
      <c r="N24" s="34"/>
    </row>
    <row r="25" spans="1:14" ht="14.25" x14ac:dyDescent="0.2">
      <c r="A25" s="53"/>
      <c r="B25" s="34"/>
      <c r="C25" s="40"/>
      <c r="D25" s="40"/>
      <c r="E25" s="34"/>
      <c r="F25" s="40"/>
      <c r="G25" s="41"/>
      <c r="H25" s="34"/>
      <c r="I25" s="1"/>
      <c r="J25" s="1"/>
      <c r="K25" s="34"/>
      <c r="L25" s="34"/>
      <c r="M25" s="34"/>
      <c r="N25" s="34"/>
    </row>
    <row r="26" spans="1:14" ht="25.5" customHeight="1" x14ac:dyDescent="0.2">
      <c r="A26" s="60" t="s">
        <v>0</v>
      </c>
      <c r="B26" s="61" t="s">
        <v>73</v>
      </c>
      <c r="C26" s="61" t="s">
        <v>74</v>
      </c>
      <c r="D26" s="61" t="s">
        <v>1</v>
      </c>
      <c r="E26" s="61" t="s">
        <v>50</v>
      </c>
      <c r="F26" s="61" t="s">
        <v>51</v>
      </c>
      <c r="G26" s="61" t="s">
        <v>70</v>
      </c>
      <c r="H26" s="61" t="s">
        <v>193</v>
      </c>
      <c r="I26" s="61" t="s">
        <v>171</v>
      </c>
      <c r="J26" s="61" t="s">
        <v>172</v>
      </c>
      <c r="K26" s="61" t="s">
        <v>173</v>
      </c>
      <c r="L26" s="62" t="s">
        <v>311</v>
      </c>
    </row>
    <row r="27" spans="1:14" ht="14.1" customHeight="1" x14ac:dyDescent="0.2">
      <c r="A27" s="64"/>
      <c r="B27" s="67" t="str">
        <f>IFERROR(CODE(RIGHT(WheatBread91415[[#This Row],[UPC]],1)) - 48,"")</f>
        <v/>
      </c>
      <c r="C27"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27" s="67" t="str">
        <f>IF(WheatBread91415[[#This Row],[Calc Check]]="","",IF(WheatBread91415[[#This Row],[Calc Check]]=10,IF(WheatBread91415[[#This Row],[UPC Check]]=0,"YES","NO"),IF(WheatBread91415[[#This Row],[Calc Check]]=WheatBread91415[[#This Row],[UPC Check]],"YES","NO")))</f>
        <v/>
      </c>
      <c r="E27" s="65"/>
      <c r="F27" s="65"/>
      <c r="G27" s="65"/>
      <c r="H27" s="65"/>
      <c r="I27" s="63"/>
      <c r="J27" s="65"/>
      <c r="K27" s="65"/>
      <c r="L27" s="66"/>
    </row>
    <row r="28" spans="1:14" ht="14.1" customHeight="1" x14ac:dyDescent="0.2">
      <c r="A28" s="64"/>
      <c r="B28" s="67" t="str">
        <f>IFERROR(CODE(RIGHT(WheatBread91415[[#This Row],[UPC]],1)) - 48,"")</f>
        <v/>
      </c>
      <c r="C28"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28" s="67" t="str">
        <f>IF(WheatBread91415[[#This Row],[Calc Check]]="","",IF(WheatBread91415[[#This Row],[Calc Check]]=10,IF(WheatBread91415[[#This Row],[UPC Check]]=0,"YES","NO"),IF(WheatBread91415[[#This Row],[Calc Check]]=WheatBread91415[[#This Row],[UPC Check]],"YES","NO")))</f>
        <v/>
      </c>
      <c r="E28" s="65"/>
      <c r="F28" s="65"/>
      <c r="G28" s="65"/>
      <c r="H28" s="65"/>
      <c r="I28" s="63"/>
      <c r="J28" s="65"/>
      <c r="K28" s="65"/>
      <c r="L28" s="66"/>
    </row>
    <row r="29" spans="1:14" ht="14.1" customHeight="1" x14ac:dyDescent="0.2">
      <c r="A29" s="64"/>
      <c r="B29" s="67" t="str">
        <f>IFERROR(CODE(RIGHT(WheatBread91415[[#This Row],[UPC]],1)) - 48,"")</f>
        <v/>
      </c>
      <c r="C29"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29" s="67" t="str">
        <f>IF(WheatBread91415[[#This Row],[Calc Check]]="","",IF(WheatBread91415[[#This Row],[Calc Check]]=10,IF(WheatBread91415[[#This Row],[UPC Check]]=0,"YES","NO"),IF(WheatBread91415[[#This Row],[Calc Check]]=WheatBread91415[[#This Row],[UPC Check]],"YES","NO")))</f>
        <v/>
      </c>
      <c r="E29" s="65"/>
      <c r="F29" s="65"/>
      <c r="G29" s="65"/>
      <c r="H29" s="65"/>
      <c r="I29" s="63"/>
      <c r="J29" s="65"/>
      <c r="K29" s="65"/>
      <c r="L29" s="66"/>
    </row>
    <row r="30" spans="1:14" ht="14.1" customHeight="1" x14ac:dyDescent="0.2">
      <c r="A30" s="64"/>
      <c r="B30" s="67" t="str">
        <f>IFERROR(CODE(RIGHT(WheatBread91415[[#This Row],[UPC]],1)) - 48,"")</f>
        <v/>
      </c>
      <c r="C30"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0" s="67" t="str">
        <f>IF(WheatBread91415[[#This Row],[Calc Check]]="","",IF(WheatBread91415[[#This Row],[Calc Check]]=10,IF(WheatBread91415[[#This Row],[UPC Check]]=0,"YES","NO"),IF(WheatBread91415[[#This Row],[Calc Check]]=WheatBread91415[[#This Row],[UPC Check]],"YES","NO")))</f>
        <v/>
      </c>
      <c r="E30" s="65"/>
      <c r="F30" s="65"/>
      <c r="G30" s="65"/>
      <c r="H30" s="65"/>
      <c r="I30" s="63"/>
      <c r="J30" s="65"/>
      <c r="K30" s="65"/>
      <c r="L30" s="66"/>
    </row>
    <row r="31" spans="1:14" ht="14.1" customHeight="1" x14ac:dyDescent="0.2">
      <c r="A31" s="64"/>
      <c r="B31" s="67" t="str">
        <f>IFERROR(CODE(RIGHT(WheatBread91415[[#This Row],[UPC]],1)) - 48,"")</f>
        <v/>
      </c>
      <c r="C31"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1" s="67" t="str">
        <f>IF(WheatBread91415[[#This Row],[Calc Check]]="","",IF(WheatBread91415[[#This Row],[Calc Check]]=10,IF(WheatBread91415[[#This Row],[UPC Check]]=0,"YES","NO"),IF(WheatBread91415[[#This Row],[Calc Check]]=WheatBread91415[[#This Row],[UPC Check]],"YES","NO")))</f>
        <v/>
      </c>
      <c r="E31" s="65"/>
      <c r="F31" s="65"/>
      <c r="G31" s="65"/>
      <c r="H31" s="65"/>
      <c r="I31" s="63"/>
      <c r="J31" s="65"/>
      <c r="K31" s="65"/>
      <c r="L31" s="66"/>
    </row>
    <row r="32" spans="1:14" ht="14.1" customHeight="1" x14ac:dyDescent="0.2">
      <c r="A32" s="64"/>
      <c r="B32" s="67" t="str">
        <f>IFERROR(CODE(RIGHT(WheatBread91415[[#This Row],[UPC]],1)) - 48,"")</f>
        <v/>
      </c>
      <c r="C32"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2" s="67" t="str">
        <f>IF(WheatBread91415[[#This Row],[Calc Check]]="","",IF(WheatBread91415[[#This Row],[Calc Check]]=10,IF(WheatBread91415[[#This Row],[UPC Check]]=0,"YES","NO"),IF(WheatBread91415[[#This Row],[Calc Check]]=WheatBread91415[[#This Row],[UPC Check]],"YES","NO")))</f>
        <v/>
      </c>
      <c r="E32" s="65"/>
      <c r="F32" s="65"/>
      <c r="G32" s="65"/>
      <c r="H32" s="65"/>
      <c r="I32" s="63"/>
      <c r="J32" s="65"/>
      <c r="K32" s="65"/>
      <c r="L32" s="66"/>
    </row>
    <row r="33" spans="1:12" ht="14.1" customHeight="1" x14ac:dyDescent="0.2">
      <c r="A33" s="64"/>
      <c r="B33" s="67" t="str">
        <f>IFERROR(CODE(RIGHT(WheatBread91415[[#This Row],[UPC]],1)) - 48,"")</f>
        <v/>
      </c>
      <c r="C33"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3" s="67" t="str">
        <f>IF(WheatBread91415[[#This Row],[Calc Check]]="","",IF(WheatBread91415[[#This Row],[Calc Check]]=10,IF(WheatBread91415[[#This Row],[UPC Check]]=0,"YES","NO"),IF(WheatBread91415[[#This Row],[Calc Check]]=WheatBread91415[[#This Row],[UPC Check]],"YES","NO")))</f>
        <v/>
      </c>
      <c r="E33" s="65"/>
      <c r="F33" s="65"/>
      <c r="G33" s="65"/>
      <c r="H33" s="65"/>
      <c r="I33" s="63"/>
      <c r="J33" s="65"/>
      <c r="K33" s="65"/>
      <c r="L33" s="66"/>
    </row>
    <row r="34" spans="1:12" ht="14.1" customHeight="1" x14ac:dyDescent="0.2">
      <c r="A34" s="64"/>
      <c r="B34" s="67" t="str">
        <f>IFERROR(CODE(RIGHT(WheatBread91415[[#This Row],[UPC]],1)) - 48,"")</f>
        <v/>
      </c>
      <c r="C34"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4" s="67" t="str">
        <f>IF(WheatBread91415[[#This Row],[Calc Check]]="","",IF(WheatBread91415[[#This Row],[Calc Check]]=10,IF(WheatBread91415[[#This Row],[UPC Check]]=0,"YES","NO"),IF(WheatBread91415[[#This Row],[Calc Check]]=WheatBread91415[[#This Row],[UPC Check]],"YES","NO")))</f>
        <v/>
      </c>
      <c r="E34" s="65"/>
      <c r="F34" s="65"/>
      <c r="G34" s="65"/>
      <c r="H34" s="65"/>
      <c r="I34" s="63"/>
      <c r="J34" s="65"/>
      <c r="K34" s="65"/>
      <c r="L34" s="66"/>
    </row>
    <row r="35" spans="1:12" ht="14.1" customHeight="1" x14ac:dyDescent="0.2">
      <c r="A35" s="64"/>
      <c r="B35" s="67" t="str">
        <f>IFERROR(CODE(RIGHT(WheatBread91415[[#This Row],[UPC]],1)) - 48,"")</f>
        <v/>
      </c>
      <c r="C35"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5" s="67" t="str">
        <f>IF(WheatBread91415[[#This Row],[Calc Check]]="","",IF(WheatBread91415[[#This Row],[Calc Check]]=10,IF(WheatBread91415[[#This Row],[UPC Check]]=0,"YES","NO"),IF(WheatBread91415[[#This Row],[Calc Check]]=WheatBread91415[[#This Row],[UPC Check]],"YES","NO")))</f>
        <v/>
      </c>
      <c r="E35" s="65"/>
      <c r="F35" s="65"/>
      <c r="G35" s="65"/>
      <c r="H35" s="65"/>
      <c r="I35" s="63"/>
      <c r="J35" s="65"/>
      <c r="K35" s="65"/>
      <c r="L35" s="66"/>
    </row>
    <row r="36" spans="1:12" ht="14.1" customHeight="1" x14ac:dyDescent="0.2">
      <c r="A36" s="64"/>
      <c r="B36" s="67" t="str">
        <f>IFERROR(CODE(RIGHT(WheatBread91415[[#This Row],[UPC]],1)) - 48,"")</f>
        <v/>
      </c>
      <c r="C36"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6" s="67" t="str">
        <f>IF(WheatBread91415[[#This Row],[Calc Check]]="","",IF(WheatBread91415[[#This Row],[Calc Check]]=10,IF(WheatBread91415[[#This Row],[UPC Check]]=0,"YES","NO"),IF(WheatBread91415[[#This Row],[Calc Check]]=WheatBread91415[[#This Row],[UPC Check]],"YES","NO")))</f>
        <v/>
      </c>
      <c r="E36" s="65"/>
      <c r="F36" s="65"/>
      <c r="G36" s="65"/>
      <c r="H36" s="65"/>
      <c r="I36" s="63"/>
      <c r="J36" s="65"/>
      <c r="K36" s="65"/>
      <c r="L36" s="66"/>
    </row>
    <row r="37" spans="1:12" ht="14.1" customHeight="1" x14ac:dyDescent="0.2">
      <c r="A37" s="64"/>
      <c r="B37" s="67" t="str">
        <f>IFERROR(CODE(RIGHT(WheatBread91415[[#This Row],[UPC]],1)) - 48,"")</f>
        <v/>
      </c>
      <c r="C37"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7" s="67" t="str">
        <f>IF(WheatBread91415[[#This Row],[Calc Check]]="","",IF(WheatBread91415[[#This Row],[Calc Check]]=10,IF(WheatBread91415[[#This Row],[UPC Check]]=0,"YES","NO"),IF(WheatBread91415[[#This Row],[Calc Check]]=WheatBread91415[[#This Row],[UPC Check]],"YES","NO")))</f>
        <v/>
      </c>
      <c r="E37" s="65"/>
      <c r="F37" s="65"/>
      <c r="G37" s="65"/>
      <c r="H37" s="65"/>
      <c r="I37" s="63"/>
      <c r="J37" s="65"/>
      <c r="K37" s="65"/>
      <c r="L37" s="66"/>
    </row>
    <row r="38" spans="1:12" ht="14.1" customHeight="1" x14ac:dyDescent="0.2">
      <c r="A38" s="64"/>
      <c r="B38" s="67" t="str">
        <f>IFERROR(CODE(RIGHT(WheatBread91415[[#This Row],[UPC]],1)) - 48,"")</f>
        <v/>
      </c>
      <c r="C38"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8" s="67" t="str">
        <f>IF(WheatBread91415[[#This Row],[Calc Check]]="","",IF(WheatBread91415[[#This Row],[Calc Check]]=10,IF(WheatBread91415[[#This Row],[UPC Check]]=0,"YES","NO"),IF(WheatBread91415[[#This Row],[Calc Check]]=WheatBread91415[[#This Row],[UPC Check]],"YES","NO")))</f>
        <v/>
      </c>
      <c r="E38" s="65"/>
      <c r="F38" s="65"/>
      <c r="G38" s="65"/>
      <c r="H38" s="65"/>
      <c r="I38" s="63"/>
      <c r="J38" s="65"/>
      <c r="K38" s="65"/>
      <c r="L38" s="66"/>
    </row>
    <row r="39" spans="1:12" ht="14.1" customHeight="1" x14ac:dyDescent="0.2">
      <c r="A39" s="64"/>
      <c r="B39" s="67" t="str">
        <f>IFERROR(CODE(RIGHT(WheatBread91415[[#This Row],[UPC]],1)) - 48,"")</f>
        <v/>
      </c>
      <c r="C39"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39" s="67" t="str">
        <f>IF(WheatBread91415[[#This Row],[Calc Check]]="","",IF(WheatBread91415[[#This Row],[Calc Check]]=10,IF(WheatBread91415[[#This Row],[UPC Check]]=0,"YES","NO"),IF(WheatBread91415[[#This Row],[Calc Check]]=WheatBread91415[[#This Row],[UPC Check]],"YES","NO")))</f>
        <v/>
      </c>
      <c r="E39" s="65"/>
      <c r="F39" s="65"/>
      <c r="G39" s="65"/>
      <c r="H39" s="65"/>
      <c r="I39" s="63"/>
      <c r="J39" s="65"/>
      <c r="K39" s="65"/>
      <c r="L39" s="66"/>
    </row>
    <row r="40" spans="1:12" ht="14.1" customHeight="1" x14ac:dyDescent="0.2">
      <c r="A40" s="64"/>
      <c r="B40" s="67" t="str">
        <f>IFERROR(CODE(RIGHT(WheatBread91415[[#This Row],[UPC]],1)) - 48,"")</f>
        <v/>
      </c>
      <c r="C40"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40" s="67" t="str">
        <f>IF(WheatBread91415[[#This Row],[Calc Check]]="","",IF(WheatBread91415[[#This Row],[Calc Check]]=10,IF(WheatBread91415[[#This Row],[UPC Check]]=0,"YES","NO"),IF(WheatBread91415[[#This Row],[Calc Check]]=WheatBread91415[[#This Row],[UPC Check]],"YES","NO")))</f>
        <v/>
      </c>
      <c r="E40" s="65"/>
      <c r="F40" s="65"/>
      <c r="G40" s="65"/>
      <c r="H40" s="65"/>
      <c r="I40" s="63"/>
      <c r="J40" s="65"/>
      <c r="K40" s="65"/>
      <c r="L40" s="66"/>
    </row>
    <row r="41" spans="1:12" ht="14.1" customHeight="1" x14ac:dyDescent="0.2">
      <c r="A41" s="64"/>
      <c r="B41" s="67" t="str">
        <f>IFERROR(CODE(RIGHT(WheatBread91415[[#This Row],[UPC]],1)) - 48,"")</f>
        <v/>
      </c>
      <c r="C41"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41" s="67" t="str">
        <f>IF(WheatBread91415[[#This Row],[Calc Check]]="","",IF(WheatBread91415[[#This Row],[Calc Check]]=10,IF(WheatBread91415[[#This Row],[UPC Check]]=0,"YES","NO"),IF(WheatBread91415[[#This Row],[Calc Check]]=WheatBread91415[[#This Row],[UPC Check]],"YES","NO")))</f>
        <v/>
      </c>
      <c r="E41" s="65"/>
      <c r="F41" s="65"/>
      <c r="G41" s="65"/>
      <c r="H41" s="65"/>
      <c r="I41" s="63"/>
      <c r="J41" s="65"/>
      <c r="K41" s="65"/>
      <c r="L41" s="66"/>
    </row>
    <row r="42" spans="1:12" ht="14.1" customHeight="1" x14ac:dyDescent="0.2">
      <c r="A42" s="64"/>
      <c r="B42" s="67" t="str">
        <f>IFERROR(CODE(RIGHT(WheatBread91415[[#This Row],[UPC]],1)) - 48,"")</f>
        <v/>
      </c>
      <c r="C42"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42" s="67" t="str">
        <f>IF(WheatBread91415[[#This Row],[Calc Check]]="","",IF(WheatBread91415[[#This Row],[Calc Check]]=10,IF(WheatBread91415[[#This Row],[UPC Check]]=0,"YES","NO"),IF(WheatBread91415[[#This Row],[Calc Check]]=WheatBread91415[[#This Row],[UPC Check]],"YES","NO")))</f>
        <v/>
      </c>
      <c r="E42" s="65"/>
      <c r="F42" s="65"/>
      <c r="G42" s="65"/>
      <c r="H42" s="65"/>
      <c r="I42" s="63"/>
      <c r="J42" s="65"/>
      <c r="K42" s="65"/>
      <c r="L42" s="66"/>
    </row>
    <row r="43" spans="1:12" ht="14.1" customHeight="1" x14ac:dyDescent="0.2">
      <c r="A43" s="64"/>
      <c r="B43" s="67" t="str">
        <f>IFERROR(CODE(RIGHT(WheatBread91415[[#This Row],[UPC]],1)) - 48,"")</f>
        <v/>
      </c>
      <c r="C43"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43" s="67" t="str">
        <f>IF(WheatBread91415[[#This Row],[Calc Check]]="","",IF(WheatBread91415[[#This Row],[Calc Check]]=10,IF(WheatBread91415[[#This Row],[UPC Check]]=0,"YES","NO"),IF(WheatBread91415[[#This Row],[Calc Check]]=WheatBread91415[[#This Row],[UPC Check]],"YES","NO")))</f>
        <v/>
      </c>
      <c r="E43" s="65"/>
      <c r="F43" s="65"/>
      <c r="G43" s="65"/>
      <c r="H43" s="65"/>
      <c r="I43" s="63"/>
      <c r="J43" s="65"/>
      <c r="K43" s="65"/>
      <c r="L43" s="66"/>
    </row>
    <row r="44" spans="1:12" ht="14.1" customHeight="1" x14ac:dyDescent="0.2">
      <c r="A44" s="64"/>
      <c r="B44" s="67" t="str">
        <f>IFERROR(CODE(RIGHT(WheatBread91415[[#This Row],[UPC]],1)) - 48,"")</f>
        <v/>
      </c>
      <c r="C44"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44" s="67" t="str">
        <f>IF(WheatBread91415[[#This Row],[Calc Check]]="","",IF(WheatBread91415[[#This Row],[Calc Check]]=10,IF(WheatBread91415[[#This Row],[UPC Check]]=0,"YES","NO"),IF(WheatBread91415[[#This Row],[Calc Check]]=WheatBread91415[[#This Row],[UPC Check]],"YES","NO")))</f>
        <v/>
      </c>
      <c r="E44" s="65"/>
      <c r="F44" s="65"/>
      <c r="G44" s="65"/>
      <c r="H44" s="65"/>
      <c r="I44" s="63"/>
      <c r="J44" s="65"/>
      <c r="K44" s="65"/>
      <c r="L44" s="66"/>
    </row>
    <row r="45" spans="1:12" ht="14.1" customHeight="1" x14ac:dyDescent="0.2">
      <c r="A45" s="64"/>
      <c r="B45" s="67" t="str">
        <f>IFERROR(CODE(RIGHT(WheatBread91415[[#This Row],[UPC]],1)) - 48,"")</f>
        <v/>
      </c>
      <c r="C45" s="67" t="str">
        <f>IFERROR(CODE(10 - MOD(3*SUM(MID(WheatBread91415[UPC],2,1),MID(WheatBread91415[UPC],4,1),MID(WheatBread91415[UPC],6,1),MID(WheatBread91415[UPC],8,1),MID(WheatBread91415[UPC],10,1),MID(WheatBread91415[UPC],12,1))+SUM(MID(WheatBread91415[UPC],1,1),MID(WheatBread91415[UPC],3,1),MID(WheatBread91415[UPC],5,1),MID(WheatBread91415[UPC],7,1),MID(WheatBread91415[UPC],9,1),MID(WheatBread91415[UPC],11,1)),10))-48,"")</f>
        <v/>
      </c>
      <c r="D45" s="67" t="str">
        <f>IF(WheatBread91415[[#This Row],[Calc Check]]="","",IF(WheatBread91415[[#This Row],[Calc Check]]=10,IF(WheatBread91415[[#This Row],[UPC Check]]=0,"YES","NO"),IF(WheatBread91415[[#This Row],[Calc Check]]=WheatBread91415[[#This Row],[UPC Check]],"YES","NO")))</f>
        <v/>
      </c>
      <c r="E45" s="65"/>
      <c r="F45" s="65"/>
      <c r="G45" s="65"/>
      <c r="H45" s="65"/>
      <c r="I45" s="63"/>
      <c r="J45" s="65"/>
      <c r="K45" s="65"/>
      <c r="L45" s="66"/>
    </row>
  </sheetData>
  <sheetProtection algorithmName="SHA-512" hashValue="/Eqhol0Q6O9O6DPS0g0y5w1bTPSgCfblpqklU+4e5KSUCd68MJ0Nfkup90zQMdR/Gd13aIbXqTkICO894V8Dhg==" saltValue="oFnlg4XsjQ0Kf+ppa4eyEg==" spinCount="100000" sheet="1" objects="1" scenarios="1" selectLockedCells="1"/>
  <mergeCells count="21">
    <mergeCell ref="A1:H1"/>
    <mergeCell ref="A3:E3"/>
    <mergeCell ref="F3:I3"/>
    <mergeCell ref="A4:E4"/>
    <mergeCell ref="F4:I4"/>
    <mergeCell ref="A19:F19"/>
    <mergeCell ref="A9:E9"/>
    <mergeCell ref="A5:E5"/>
    <mergeCell ref="F6:I6"/>
    <mergeCell ref="A6:E6"/>
    <mergeCell ref="F7:I7"/>
    <mergeCell ref="F8:I8"/>
    <mergeCell ref="F9:I9"/>
    <mergeCell ref="A7:E7"/>
    <mergeCell ref="A8:E8"/>
    <mergeCell ref="F10:I10"/>
    <mergeCell ref="A15:F15"/>
    <mergeCell ref="A16:F16"/>
    <mergeCell ref="A17:F17"/>
    <mergeCell ref="A18:F18"/>
    <mergeCell ref="F5:I5"/>
  </mergeCells>
  <dataValidations count="2">
    <dataValidation operator="equal" allowBlank="1" showInputMessage="1" showErrorMessage="1" sqref="I27:I45"/>
    <dataValidation allowBlank="1" showInputMessage="1" sqref="L27:L45"/>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Normal="100" workbookViewId="0">
      <selection activeCell="A27" sqref="A27"/>
    </sheetView>
  </sheetViews>
  <sheetFormatPr defaultColWidth="8.7109375" defaultRowHeight="12.75" x14ac:dyDescent="0.2"/>
  <cols>
    <col min="1" max="1" width="19.140625" style="19" customWidth="1"/>
    <col min="2" max="4" width="7.140625" style="19" customWidth="1"/>
    <col min="5" max="5" width="20" style="19" customWidth="1"/>
    <col min="6" max="6" width="15.85546875" style="19" customWidth="1"/>
    <col min="7" max="7" width="14.140625" style="19" customWidth="1"/>
    <col min="8" max="8" width="14.28515625" style="19" customWidth="1"/>
    <col min="9" max="9" width="14.140625" style="42" customWidth="1"/>
    <col min="10" max="10" width="38" style="42" customWidth="1"/>
    <col min="11" max="11" width="13.5703125" style="19" customWidth="1"/>
    <col min="12" max="12" width="33.42578125" style="19" customWidth="1"/>
    <col min="13" max="13" width="22.7109375" style="19" customWidth="1"/>
    <col min="14" max="20" width="13.5703125" style="19" customWidth="1"/>
    <col min="21" max="21" width="34.140625" style="19" customWidth="1"/>
    <col min="22" max="16384" width="8.7109375" style="19"/>
  </cols>
  <sheetData>
    <row r="1" spans="1:14" s="11" customFormat="1" ht="99.95" customHeight="1" x14ac:dyDescent="0.2">
      <c r="A1" s="104" t="s">
        <v>290</v>
      </c>
      <c r="B1" s="104"/>
      <c r="C1" s="104"/>
      <c r="D1" s="104"/>
      <c r="E1" s="104"/>
      <c r="F1" s="104"/>
      <c r="G1" s="104"/>
      <c r="H1" s="104"/>
    </row>
    <row r="2" spans="1:14" ht="15" x14ac:dyDescent="0.25">
      <c r="A2" s="31"/>
      <c r="B2" s="30"/>
      <c r="C2" s="35"/>
      <c r="D2" s="35"/>
      <c r="E2" s="31"/>
      <c r="F2" s="32"/>
      <c r="G2" s="32"/>
      <c r="H2" s="32"/>
      <c r="I2" s="90"/>
      <c r="J2" s="90"/>
      <c r="K2" s="31"/>
      <c r="L2" s="31"/>
      <c r="M2" s="34"/>
      <c r="N2" s="34"/>
    </row>
    <row r="3" spans="1:14" ht="37.5" customHeight="1" x14ac:dyDescent="0.2">
      <c r="A3" s="105" t="s">
        <v>75</v>
      </c>
      <c r="B3" s="105"/>
      <c r="C3" s="105"/>
      <c r="D3" s="105"/>
      <c r="E3" s="105"/>
      <c r="F3" s="105" t="s">
        <v>79</v>
      </c>
      <c r="G3" s="105"/>
      <c r="H3" s="105"/>
      <c r="I3" s="105"/>
      <c r="J3" s="90"/>
      <c r="K3" s="31"/>
      <c r="L3" s="31"/>
      <c r="M3" s="34"/>
      <c r="N3" s="34"/>
    </row>
    <row r="4" spans="1:14" ht="14.45" customHeight="1" x14ac:dyDescent="0.2">
      <c r="A4" s="102" t="s">
        <v>291</v>
      </c>
      <c r="B4" s="102"/>
      <c r="C4" s="102"/>
      <c r="D4" s="102"/>
      <c r="E4" s="102"/>
      <c r="F4" s="102" t="s">
        <v>233</v>
      </c>
      <c r="G4" s="102"/>
      <c r="H4" s="102"/>
      <c r="I4" s="102"/>
      <c r="J4" s="90"/>
      <c r="K4" s="36"/>
      <c r="L4" s="36"/>
      <c r="M4" s="37"/>
      <c r="N4" s="37"/>
    </row>
    <row r="5" spans="1:14" ht="14.45" customHeight="1" x14ac:dyDescent="0.2">
      <c r="A5" s="102" t="s">
        <v>292</v>
      </c>
      <c r="B5" s="102"/>
      <c r="C5" s="102"/>
      <c r="D5" s="102"/>
      <c r="E5" s="102"/>
      <c r="F5" s="103" t="s">
        <v>294</v>
      </c>
      <c r="G5" s="103"/>
      <c r="H5" s="103"/>
      <c r="I5" s="103"/>
      <c r="J5" s="90"/>
      <c r="K5" s="36"/>
      <c r="L5" s="36"/>
      <c r="M5" s="37"/>
      <c r="N5" s="37"/>
    </row>
    <row r="6" spans="1:14" ht="14.45" customHeight="1" x14ac:dyDescent="0.2">
      <c r="A6" s="102" t="s">
        <v>300</v>
      </c>
      <c r="B6" s="102"/>
      <c r="C6" s="102"/>
      <c r="D6" s="102"/>
      <c r="E6" s="102"/>
      <c r="F6" s="102" t="s">
        <v>234</v>
      </c>
      <c r="G6" s="102"/>
      <c r="H6" s="102"/>
      <c r="I6" s="102"/>
      <c r="J6" s="90"/>
      <c r="K6" s="36"/>
      <c r="L6" s="36"/>
      <c r="M6" s="37"/>
      <c r="N6" s="37"/>
    </row>
    <row r="7" spans="1:14" ht="14.45" customHeight="1" x14ac:dyDescent="0.2">
      <c r="A7" s="102" t="s">
        <v>297</v>
      </c>
      <c r="B7" s="102"/>
      <c r="C7" s="102"/>
      <c r="D7" s="102"/>
      <c r="E7" s="102"/>
      <c r="F7" s="102" t="s">
        <v>295</v>
      </c>
      <c r="G7" s="102"/>
      <c r="H7" s="102"/>
      <c r="I7" s="102"/>
      <c r="J7" s="90"/>
      <c r="K7" s="36"/>
      <c r="L7" s="36"/>
      <c r="M7" s="37"/>
      <c r="N7" s="37"/>
    </row>
    <row r="8" spans="1:14" ht="15.6" customHeight="1" x14ac:dyDescent="0.2">
      <c r="F8" s="102" t="s">
        <v>301</v>
      </c>
      <c r="G8" s="102"/>
      <c r="H8" s="102"/>
      <c r="I8" s="102"/>
      <c r="J8" s="90"/>
      <c r="K8" s="36"/>
      <c r="L8" s="36"/>
      <c r="M8" s="37"/>
      <c r="N8" s="37"/>
    </row>
    <row r="9" spans="1:14" ht="15.6" customHeight="1" x14ac:dyDescent="0.2">
      <c r="F9" s="102" t="s">
        <v>302</v>
      </c>
      <c r="G9" s="102"/>
      <c r="H9" s="102"/>
      <c r="I9" s="102"/>
      <c r="J9" s="94"/>
      <c r="K9" s="36"/>
      <c r="L9" s="36"/>
      <c r="M9" s="37"/>
      <c r="N9" s="37"/>
    </row>
    <row r="10" spans="1:14" ht="15.6" customHeight="1" x14ac:dyDescent="0.2">
      <c r="A10" s="102"/>
      <c r="B10" s="102"/>
      <c r="C10" s="102"/>
      <c r="D10" s="102"/>
      <c r="E10" s="102"/>
      <c r="F10" s="102" t="s">
        <v>235</v>
      </c>
      <c r="G10" s="102"/>
      <c r="H10" s="102"/>
      <c r="I10" s="102"/>
      <c r="J10" s="90"/>
      <c r="K10" s="36"/>
      <c r="L10" s="36"/>
      <c r="M10" s="37"/>
      <c r="N10" s="37"/>
    </row>
    <row r="11" spans="1:14" ht="14.45" customHeight="1" x14ac:dyDescent="0.2">
      <c r="A11" s="102"/>
      <c r="B11" s="102"/>
      <c r="C11" s="102"/>
      <c r="D11" s="102"/>
      <c r="E11" s="102"/>
      <c r="F11" s="102"/>
      <c r="G11" s="102"/>
      <c r="H11" s="102"/>
      <c r="I11" s="102"/>
      <c r="J11" s="90"/>
      <c r="K11" s="36"/>
      <c r="L11" s="36"/>
      <c r="M11" s="37"/>
      <c r="N11" s="37"/>
    </row>
    <row r="12" spans="1:14" ht="14.45" customHeight="1" x14ac:dyDescent="0.2">
      <c r="A12" s="87"/>
      <c r="B12" s="87"/>
      <c r="C12" s="87"/>
      <c r="D12" s="87"/>
      <c r="E12" s="87"/>
      <c r="F12" s="102"/>
      <c r="G12" s="102"/>
      <c r="H12" s="102"/>
      <c r="I12" s="102"/>
      <c r="J12" s="90"/>
      <c r="K12" s="36"/>
      <c r="L12" s="36"/>
      <c r="M12" s="37"/>
      <c r="N12" s="37"/>
    </row>
    <row r="13" spans="1:14" ht="14.45" customHeight="1" x14ac:dyDescent="0.2">
      <c r="A13" s="87"/>
      <c r="B13" s="87"/>
      <c r="C13" s="87"/>
      <c r="D13" s="87"/>
      <c r="E13" s="87"/>
      <c r="F13" s="87"/>
      <c r="G13" s="90"/>
      <c r="H13" s="32"/>
      <c r="I13" s="90"/>
      <c r="J13" s="90"/>
      <c r="K13" s="36"/>
      <c r="L13" s="36"/>
      <c r="M13" s="37"/>
      <c r="N13" s="37"/>
    </row>
    <row r="14" spans="1:14" ht="14.45" customHeight="1" x14ac:dyDescent="0.2">
      <c r="A14" s="87"/>
      <c r="B14" s="87"/>
      <c r="C14" s="87"/>
      <c r="D14" s="87"/>
      <c r="E14" s="87"/>
      <c r="F14" s="87"/>
      <c r="G14" s="32"/>
      <c r="H14" s="32"/>
      <c r="I14" s="90"/>
      <c r="J14" s="90"/>
      <c r="K14" s="31"/>
      <c r="L14" s="31"/>
      <c r="M14" s="34"/>
      <c r="N14" s="34"/>
    </row>
    <row r="15" spans="1:14" ht="14.25" x14ac:dyDescent="0.2">
      <c r="A15" s="45"/>
      <c r="B15" s="45"/>
      <c r="C15" s="48"/>
      <c r="D15" s="48"/>
      <c r="E15" s="45"/>
      <c r="F15" s="89"/>
      <c r="G15" s="32"/>
      <c r="H15" s="32"/>
      <c r="I15" s="90"/>
      <c r="J15" s="90"/>
      <c r="K15" s="31"/>
      <c r="L15" s="31"/>
      <c r="M15" s="34"/>
      <c r="N15" s="34"/>
    </row>
    <row r="16" spans="1:14" ht="14.45" customHeight="1" x14ac:dyDescent="0.2">
      <c r="A16" s="105" t="s">
        <v>44</v>
      </c>
      <c r="B16" s="105"/>
      <c r="C16" s="105"/>
      <c r="D16" s="105"/>
      <c r="E16" s="105"/>
      <c r="F16" s="105"/>
      <c r="G16" s="105"/>
      <c r="H16" s="105"/>
      <c r="I16" s="105"/>
      <c r="J16" s="90"/>
      <c r="K16" s="31"/>
      <c r="L16" s="31"/>
      <c r="M16" s="34"/>
      <c r="N16" s="34"/>
    </row>
    <row r="17" spans="1:14" ht="18.75" customHeight="1" x14ac:dyDescent="0.2">
      <c r="A17" s="106" t="s">
        <v>298</v>
      </c>
      <c r="B17" s="106"/>
      <c r="C17" s="106"/>
      <c r="D17" s="106"/>
      <c r="E17" s="106"/>
      <c r="F17" s="106"/>
      <c r="G17" s="106"/>
      <c r="H17" s="106"/>
      <c r="I17" s="106"/>
      <c r="J17" s="38"/>
      <c r="K17" s="31"/>
      <c r="L17" s="31"/>
      <c r="M17" s="34"/>
      <c r="N17" s="34"/>
    </row>
    <row r="18" spans="1:14" ht="18.75" customHeight="1" x14ac:dyDescent="0.2">
      <c r="A18" s="106" t="s">
        <v>299</v>
      </c>
      <c r="B18" s="106"/>
      <c r="C18" s="106"/>
      <c r="D18" s="106"/>
      <c r="E18" s="106"/>
      <c r="F18" s="106"/>
      <c r="G18" s="106"/>
      <c r="H18" s="106"/>
      <c r="I18" s="106"/>
      <c r="J18" s="38"/>
      <c r="K18" s="31"/>
      <c r="L18" s="31"/>
      <c r="M18" s="34"/>
      <c r="N18" s="34"/>
    </row>
    <row r="19" spans="1:14" ht="18.75" customHeight="1" x14ac:dyDescent="0.2">
      <c r="A19" s="106" t="s">
        <v>293</v>
      </c>
      <c r="B19" s="106"/>
      <c r="C19" s="106"/>
      <c r="D19" s="106"/>
      <c r="E19" s="106"/>
      <c r="F19" s="106"/>
      <c r="G19" s="106"/>
      <c r="H19" s="106"/>
      <c r="I19" s="106"/>
      <c r="J19" s="38"/>
      <c r="K19" s="31"/>
      <c r="L19" s="31"/>
      <c r="M19" s="34"/>
      <c r="N19" s="34"/>
    </row>
    <row r="20" spans="1:14" s="44" customFormat="1" x14ac:dyDescent="0.2">
      <c r="A20" s="49"/>
      <c r="B20" s="49"/>
      <c r="C20" s="49"/>
      <c r="D20" s="49"/>
      <c r="E20" s="50"/>
      <c r="F20" s="51"/>
      <c r="G20" s="88"/>
      <c r="H20" s="52"/>
      <c r="I20" s="52"/>
      <c r="J20" s="52"/>
      <c r="K20" s="45"/>
      <c r="L20" s="45"/>
      <c r="M20" s="53"/>
      <c r="N20" s="53"/>
    </row>
    <row r="21" spans="1:14" s="44" customFormat="1" x14ac:dyDescent="0.2">
      <c r="A21" s="57" t="s">
        <v>61</v>
      </c>
      <c r="B21" s="45"/>
      <c r="C21" s="45"/>
      <c r="D21" s="45"/>
      <c r="E21" s="45"/>
      <c r="F21" s="45"/>
      <c r="G21" s="89"/>
      <c r="H21" s="45"/>
      <c r="I21" s="52"/>
      <c r="J21" s="52"/>
      <c r="K21" s="45"/>
      <c r="L21" s="45"/>
      <c r="M21" s="53"/>
      <c r="N21" s="53"/>
    </row>
    <row r="22" spans="1:14" s="44" customFormat="1" x14ac:dyDescent="0.2">
      <c r="A22" s="45" t="s">
        <v>48</v>
      </c>
      <c r="B22" s="45"/>
      <c r="C22" s="45"/>
      <c r="D22" s="45"/>
      <c r="E22" s="45"/>
      <c r="F22" s="45"/>
      <c r="G22" s="89"/>
      <c r="H22" s="45"/>
      <c r="I22" s="52"/>
      <c r="J22" s="52"/>
      <c r="K22" s="45"/>
      <c r="L22" s="45"/>
      <c r="M22" s="53"/>
      <c r="N22" s="53"/>
    </row>
    <row r="23" spans="1:14" s="44" customFormat="1" x14ac:dyDescent="0.2">
      <c r="A23" s="45" t="s">
        <v>49</v>
      </c>
      <c r="B23" s="45"/>
      <c r="C23" s="54"/>
      <c r="D23" s="54"/>
      <c r="E23" s="45"/>
      <c r="F23" s="54"/>
      <c r="G23" s="89"/>
      <c r="H23" s="45"/>
      <c r="I23" s="52"/>
      <c r="J23" s="52"/>
      <c r="K23" s="45"/>
      <c r="L23" s="45"/>
      <c r="M23" s="53"/>
      <c r="N23" s="53"/>
    </row>
    <row r="24" spans="1:14" ht="14.25" x14ac:dyDescent="0.2">
      <c r="A24" s="54" t="s">
        <v>62</v>
      </c>
      <c r="B24" s="39"/>
      <c r="C24" s="39"/>
      <c r="D24" s="39"/>
      <c r="E24" s="39"/>
      <c r="F24" s="39"/>
      <c r="G24" s="32"/>
      <c r="H24" s="31"/>
      <c r="I24" s="38"/>
      <c r="J24" s="38"/>
      <c r="K24" s="31"/>
      <c r="L24" s="31"/>
      <c r="M24" s="34"/>
      <c r="N24" s="34"/>
    </row>
    <row r="25" spans="1:14" ht="14.25" x14ac:dyDescent="0.2">
      <c r="A25" s="53"/>
      <c r="B25" s="34"/>
      <c r="C25" s="40"/>
      <c r="D25" s="40"/>
      <c r="E25" s="34"/>
      <c r="F25" s="40"/>
      <c r="G25" s="41"/>
      <c r="H25" s="34"/>
      <c r="I25" s="1"/>
      <c r="J25" s="1"/>
      <c r="K25" s="34"/>
      <c r="L25" s="34"/>
      <c r="M25" s="34"/>
      <c r="N25" s="34"/>
    </row>
    <row r="26" spans="1:14" ht="25.5" customHeight="1" x14ac:dyDescent="0.2">
      <c r="A26" s="60" t="s">
        <v>0</v>
      </c>
      <c r="B26" s="61" t="s">
        <v>73</v>
      </c>
      <c r="C26" s="61" t="s">
        <v>74</v>
      </c>
      <c r="D26" s="61" t="s">
        <v>1</v>
      </c>
      <c r="E26" s="61" t="s">
        <v>50</v>
      </c>
      <c r="F26" s="61" t="s">
        <v>51</v>
      </c>
      <c r="G26" s="61" t="s">
        <v>70</v>
      </c>
      <c r="H26" s="61" t="s">
        <v>63</v>
      </c>
      <c r="I26" s="96" t="s">
        <v>64</v>
      </c>
      <c r="J26" s="62" t="s">
        <v>100</v>
      </c>
    </row>
    <row r="27" spans="1:14" ht="14.1" customHeight="1" x14ac:dyDescent="0.2">
      <c r="A27" s="64"/>
      <c r="B27" s="67" t="str">
        <f>IFERROR(CODE(RIGHT(WheatBread91415214[[#This Row],[UPC]],1)) - 48,"")</f>
        <v/>
      </c>
      <c r="C27"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27" s="67" t="str">
        <f>IF(WheatBread91415214[[#This Row],[Calc Check]]="","",IF(WheatBread91415214[[#This Row],[Calc Check]]=10,IF(WheatBread91415214[[#This Row],[UPC Check]]=0,"YES","NO"),IF(WheatBread91415214[[#This Row],[Calc Check]]=WheatBread91415214[[#This Row],[UPC Check]],"YES","NO")))</f>
        <v/>
      </c>
      <c r="E27" s="65"/>
      <c r="F27" s="65"/>
      <c r="G27" s="65"/>
      <c r="H27" s="65"/>
      <c r="I27" s="95"/>
      <c r="J27" s="66"/>
    </row>
    <row r="28" spans="1:14" ht="14.1" customHeight="1" x14ac:dyDescent="0.2">
      <c r="A28" s="64"/>
      <c r="B28" s="67" t="str">
        <f>IFERROR(CODE(RIGHT(WheatBread91415214[[#This Row],[UPC]],1)) - 48,"")</f>
        <v/>
      </c>
      <c r="C28"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28" s="67" t="str">
        <f>IF(WheatBread91415214[[#This Row],[Calc Check]]="","",IF(WheatBread91415214[[#This Row],[Calc Check]]=10,IF(WheatBread91415214[[#This Row],[UPC Check]]=0,"YES","NO"),IF(WheatBread91415214[[#This Row],[Calc Check]]=WheatBread91415214[[#This Row],[UPC Check]],"YES","NO")))</f>
        <v/>
      </c>
      <c r="E28" s="65"/>
      <c r="F28" s="65"/>
      <c r="G28" s="65"/>
      <c r="H28" s="65"/>
      <c r="I28" s="95"/>
      <c r="J28" s="66"/>
    </row>
    <row r="29" spans="1:14" ht="14.1" customHeight="1" x14ac:dyDescent="0.2">
      <c r="A29" s="64"/>
      <c r="B29" s="67" t="str">
        <f>IFERROR(CODE(RIGHT(WheatBread91415214[[#This Row],[UPC]],1)) - 48,"")</f>
        <v/>
      </c>
      <c r="C29"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29" s="67" t="str">
        <f>IF(WheatBread91415214[[#This Row],[Calc Check]]="","",IF(WheatBread91415214[[#This Row],[Calc Check]]=10,IF(WheatBread91415214[[#This Row],[UPC Check]]=0,"YES","NO"),IF(WheatBread91415214[[#This Row],[Calc Check]]=WheatBread91415214[[#This Row],[UPC Check]],"YES","NO")))</f>
        <v/>
      </c>
      <c r="E29" s="65"/>
      <c r="F29" s="65"/>
      <c r="G29" s="65"/>
      <c r="H29" s="65"/>
      <c r="I29" s="95"/>
      <c r="J29" s="66"/>
    </row>
    <row r="30" spans="1:14" ht="14.1" customHeight="1" x14ac:dyDescent="0.2">
      <c r="A30" s="64"/>
      <c r="B30" s="67" t="str">
        <f>IFERROR(CODE(RIGHT(WheatBread91415214[[#This Row],[UPC]],1)) - 48,"")</f>
        <v/>
      </c>
      <c r="C30"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0" s="67" t="str">
        <f>IF(WheatBread91415214[[#This Row],[Calc Check]]="","",IF(WheatBread91415214[[#This Row],[Calc Check]]=10,IF(WheatBread91415214[[#This Row],[UPC Check]]=0,"YES","NO"),IF(WheatBread91415214[[#This Row],[Calc Check]]=WheatBread91415214[[#This Row],[UPC Check]],"YES","NO")))</f>
        <v/>
      </c>
      <c r="E30" s="65"/>
      <c r="F30" s="65"/>
      <c r="G30" s="65"/>
      <c r="H30" s="65"/>
      <c r="I30" s="95"/>
      <c r="J30" s="66"/>
    </row>
    <row r="31" spans="1:14" ht="14.1" customHeight="1" x14ac:dyDescent="0.2">
      <c r="A31" s="64"/>
      <c r="B31" s="67" t="str">
        <f>IFERROR(CODE(RIGHT(WheatBread91415214[[#This Row],[UPC]],1)) - 48,"")</f>
        <v/>
      </c>
      <c r="C31"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1" s="67" t="str">
        <f>IF(WheatBread91415214[[#This Row],[Calc Check]]="","",IF(WheatBread91415214[[#This Row],[Calc Check]]=10,IF(WheatBread91415214[[#This Row],[UPC Check]]=0,"YES","NO"),IF(WheatBread91415214[[#This Row],[Calc Check]]=WheatBread91415214[[#This Row],[UPC Check]],"YES","NO")))</f>
        <v/>
      </c>
      <c r="E31" s="65"/>
      <c r="F31" s="65"/>
      <c r="G31" s="65"/>
      <c r="H31" s="65"/>
      <c r="I31" s="95"/>
      <c r="J31" s="66"/>
    </row>
    <row r="32" spans="1:14" ht="14.1" customHeight="1" x14ac:dyDescent="0.2">
      <c r="A32" s="64"/>
      <c r="B32" s="67" t="str">
        <f>IFERROR(CODE(RIGHT(WheatBread91415214[[#This Row],[UPC]],1)) - 48,"")</f>
        <v/>
      </c>
      <c r="C32"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2" s="67" t="str">
        <f>IF(WheatBread91415214[[#This Row],[Calc Check]]="","",IF(WheatBread91415214[[#This Row],[Calc Check]]=10,IF(WheatBread91415214[[#This Row],[UPC Check]]=0,"YES","NO"),IF(WheatBread91415214[[#This Row],[Calc Check]]=WheatBread91415214[[#This Row],[UPC Check]],"YES","NO")))</f>
        <v/>
      </c>
      <c r="E32" s="65"/>
      <c r="F32" s="65"/>
      <c r="G32" s="65"/>
      <c r="H32" s="65"/>
      <c r="I32" s="95"/>
      <c r="J32" s="66"/>
    </row>
    <row r="33" spans="1:10" ht="14.1" customHeight="1" x14ac:dyDescent="0.2">
      <c r="A33" s="64"/>
      <c r="B33" s="67" t="str">
        <f>IFERROR(CODE(RIGHT(WheatBread91415214[[#This Row],[UPC]],1)) - 48,"")</f>
        <v/>
      </c>
      <c r="C33"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3" s="67" t="str">
        <f>IF(WheatBread91415214[[#This Row],[Calc Check]]="","",IF(WheatBread91415214[[#This Row],[Calc Check]]=10,IF(WheatBread91415214[[#This Row],[UPC Check]]=0,"YES","NO"),IF(WheatBread91415214[[#This Row],[Calc Check]]=WheatBread91415214[[#This Row],[UPC Check]],"YES","NO")))</f>
        <v/>
      </c>
      <c r="E33" s="65"/>
      <c r="F33" s="65"/>
      <c r="G33" s="65"/>
      <c r="H33" s="65"/>
      <c r="I33" s="95"/>
      <c r="J33" s="66"/>
    </row>
    <row r="34" spans="1:10" ht="14.1" customHeight="1" x14ac:dyDescent="0.2">
      <c r="A34" s="64"/>
      <c r="B34" s="67" t="str">
        <f>IFERROR(CODE(RIGHT(WheatBread91415214[[#This Row],[UPC]],1)) - 48,"")</f>
        <v/>
      </c>
      <c r="C34"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4" s="67" t="str">
        <f>IF(WheatBread91415214[[#This Row],[Calc Check]]="","",IF(WheatBread91415214[[#This Row],[Calc Check]]=10,IF(WheatBread91415214[[#This Row],[UPC Check]]=0,"YES","NO"),IF(WheatBread91415214[[#This Row],[Calc Check]]=WheatBread91415214[[#This Row],[UPC Check]],"YES","NO")))</f>
        <v/>
      </c>
      <c r="E34" s="65"/>
      <c r="F34" s="65"/>
      <c r="G34" s="65"/>
      <c r="H34" s="65"/>
      <c r="I34" s="95"/>
      <c r="J34" s="66"/>
    </row>
    <row r="35" spans="1:10" ht="14.1" customHeight="1" x14ac:dyDescent="0.2">
      <c r="A35" s="64"/>
      <c r="B35" s="67" t="str">
        <f>IFERROR(CODE(RIGHT(WheatBread91415214[[#This Row],[UPC]],1)) - 48,"")</f>
        <v/>
      </c>
      <c r="C35"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5" s="67" t="str">
        <f>IF(WheatBread91415214[[#This Row],[Calc Check]]="","",IF(WheatBread91415214[[#This Row],[Calc Check]]=10,IF(WheatBread91415214[[#This Row],[UPC Check]]=0,"YES","NO"),IF(WheatBread91415214[[#This Row],[Calc Check]]=WheatBread91415214[[#This Row],[UPC Check]],"YES","NO")))</f>
        <v/>
      </c>
      <c r="E35" s="65"/>
      <c r="F35" s="65"/>
      <c r="G35" s="65"/>
      <c r="H35" s="65"/>
      <c r="I35" s="95"/>
      <c r="J35" s="66"/>
    </row>
    <row r="36" spans="1:10" ht="14.1" customHeight="1" x14ac:dyDescent="0.2">
      <c r="A36" s="64"/>
      <c r="B36" s="67" t="str">
        <f>IFERROR(CODE(RIGHT(WheatBread91415214[[#This Row],[UPC]],1)) - 48,"")</f>
        <v/>
      </c>
      <c r="C36"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6" s="67" t="str">
        <f>IF(WheatBread91415214[[#This Row],[Calc Check]]="","",IF(WheatBread91415214[[#This Row],[Calc Check]]=10,IF(WheatBread91415214[[#This Row],[UPC Check]]=0,"YES","NO"),IF(WheatBread91415214[[#This Row],[Calc Check]]=WheatBread91415214[[#This Row],[UPC Check]],"YES","NO")))</f>
        <v/>
      </c>
      <c r="E36" s="65"/>
      <c r="F36" s="65"/>
      <c r="G36" s="65"/>
      <c r="H36" s="65"/>
      <c r="I36" s="95"/>
      <c r="J36" s="66"/>
    </row>
    <row r="37" spans="1:10" ht="14.1" customHeight="1" x14ac:dyDescent="0.2">
      <c r="A37" s="64"/>
      <c r="B37" s="67" t="str">
        <f>IFERROR(CODE(RIGHT(WheatBread91415214[[#This Row],[UPC]],1)) - 48,"")</f>
        <v/>
      </c>
      <c r="C37"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7" s="67" t="str">
        <f>IF(WheatBread91415214[[#This Row],[Calc Check]]="","",IF(WheatBread91415214[[#This Row],[Calc Check]]=10,IF(WheatBread91415214[[#This Row],[UPC Check]]=0,"YES","NO"),IF(WheatBread91415214[[#This Row],[Calc Check]]=WheatBread91415214[[#This Row],[UPC Check]],"YES","NO")))</f>
        <v/>
      </c>
      <c r="E37" s="65"/>
      <c r="F37" s="65"/>
      <c r="G37" s="65"/>
      <c r="H37" s="65"/>
      <c r="I37" s="95"/>
      <c r="J37" s="66"/>
    </row>
    <row r="38" spans="1:10" ht="14.1" customHeight="1" x14ac:dyDescent="0.2">
      <c r="A38" s="64"/>
      <c r="B38" s="67" t="str">
        <f>IFERROR(CODE(RIGHT(WheatBread91415214[[#This Row],[UPC]],1)) - 48,"")</f>
        <v/>
      </c>
      <c r="C38"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8" s="67" t="str">
        <f>IF(WheatBread91415214[[#This Row],[Calc Check]]="","",IF(WheatBread91415214[[#This Row],[Calc Check]]=10,IF(WheatBread91415214[[#This Row],[UPC Check]]=0,"YES","NO"),IF(WheatBread91415214[[#This Row],[Calc Check]]=WheatBread91415214[[#This Row],[UPC Check]],"YES","NO")))</f>
        <v/>
      </c>
      <c r="E38" s="65"/>
      <c r="F38" s="65"/>
      <c r="G38" s="65"/>
      <c r="H38" s="65"/>
      <c r="I38" s="95"/>
      <c r="J38" s="66"/>
    </row>
    <row r="39" spans="1:10" ht="14.1" customHeight="1" x14ac:dyDescent="0.2">
      <c r="A39" s="64"/>
      <c r="B39" s="67" t="str">
        <f>IFERROR(CODE(RIGHT(WheatBread91415214[[#This Row],[UPC]],1)) - 48,"")</f>
        <v/>
      </c>
      <c r="C39"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39" s="67" t="str">
        <f>IF(WheatBread91415214[[#This Row],[Calc Check]]="","",IF(WheatBread91415214[[#This Row],[Calc Check]]=10,IF(WheatBread91415214[[#This Row],[UPC Check]]=0,"YES","NO"),IF(WheatBread91415214[[#This Row],[Calc Check]]=WheatBread91415214[[#This Row],[UPC Check]],"YES","NO")))</f>
        <v/>
      </c>
      <c r="E39" s="65"/>
      <c r="F39" s="65"/>
      <c r="G39" s="65"/>
      <c r="H39" s="65"/>
      <c r="I39" s="95"/>
      <c r="J39" s="66"/>
    </row>
    <row r="40" spans="1:10" ht="14.1" customHeight="1" x14ac:dyDescent="0.2">
      <c r="A40" s="64"/>
      <c r="B40" s="67" t="str">
        <f>IFERROR(CODE(RIGHT(WheatBread91415214[[#This Row],[UPC]],1)) - 48,"")</f>
        <v/>
      </c>
      <c r="C40"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0" s="67" t="str">
        <f>IF(WheatBread91415214[[#This Row],[Calc Check]]="","",IF(WheatBread91415214[[#This Row],[Calc Check]]=10,IF(WheatBread91415214[[#This Row],[UPC Check]]=0,"YES","NO"),IF(WheatBread91415214[[#This Row],[Calc Check]]=WheatBread91415214[[#This Row],[UPC Check]],"YES","NO")))</f>
        <v/>
      </c>
      <c r="E40" s="65"/>
      <c r="F40" s="65"/>
      <c r="G40" s="65"/>
      <c r="H40" s="65"/>
      <c r="I40" s="95"/>
      <c r="J40" s="66"/>
    </row>
    <row r="41" spans="1:10" ht="14.1" customHeight="1" x14ac:dyDescent="0.2">
      <c r="A41" s="64"/>
      <c r="B41" s="67" t="str">
        <f>IFERROR(CODE(RIGHT(WheatBread91415214[[#This Row],[UPC]],1)) - 48,"")</f>
        <v/>
      </c>
      <c r="C41"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1" s="67" t="str">
        <f>IF(WheatBread91415214[[#This Row],[Calc Check]]="","",IF(WheatBread91415214[[#This Row],[Calc Check]]=10,IF(WheatBread91415214[[#This Row],[UPC Check]]=0,"YES","NO"),IF(WheatBread91415214[[#This Row],[Calc Check]]=WheatBread91415214[[#This Row],[UPC Check]],"YES","NO")))</f>
        <v/>
      </c>
      <c r="E41" s="65"/>
      <c r="F41" s="65"/>
      <c r="G41" s="65"/>
      <c r="H41" s="65"/>
      <c r="I41" s="95"/>
      <c r="J41" s="66"/>
    </row>
    <row r="42" spans="1:10" ht="14.1" customHeight="1" x14ac:dyDescent="0.2">
      <c r="A42" s="64"/>
      <c r="B42" s="67" t="str">
        <f>IFERROR(CODE(RIGHT(WheatBread91415214[[#This Row],[UPC]],1)) - 48,"")</f>
        <v/>
      </c>
      <c r="C42"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2" s="67" t="str">
        <f>IF(WheatBread91415214[[#This Row],[Calc Check]]="","",IF(WheatBread91415214[[#This Row],[Calc Check]]=10,IF(WheatBread91415214[[#This Row],[UPC Check]]=0,"YES","NO"),IF(WheatBread91415214[[#This Row],[Calc Check]]=WheatBread91415214[[#This Row],[UPC Check]],"YES","NO")))</f>
        <v/>
      </c>
      <c r="E42" s="65"/>
      <c r="F42" s="65"/>
      <c r="G42" s="65"/>
      <c r="H42" s="65"/>
      <c r="I42" s="95"/>
      <c r="J42" s="66"/>
    </row>
    <row r="43" spans="1:10" ht="14.1" customHeight="1" x14ac:dyDescent="0.2">
      <c r="A43" s="64"/>
      <c r="B43" s="67" t="str">
        <f>IFERROR(CODE(RIGHT(WheatBread91415214[[#This Row],[UPC]],1)) - 48,"")</f>
        <v/>
      </c>
      <c r="C43"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3" s="67" t="str">
        <f>IF(WheatBread91415214[[#This Row],[Calc Check]]="","",IF(WheatBread91415214[[#This Row],[Calc Check]]=10,IF(WheatBread91415214[[#This Row],[UPC Check]]=0,"YES","NO"),IF(WheatBread91415214[[#This Row],[Calc Check]]=WheatBread91415214[[#This Row],[UPC Check]],"YES","NO")))</f>
        <v/>
      </c>
      <c r="E43" s="65"/>
      <c r="F43" s="65"/>
      <c r="G43" s="65"/>
      <c r="H43" s="65"/>
      <c r="I43" s="95"/>
      <c r="J43" s="66"/>
    </row>
    <row r="44" spans="1:10" ht="14.1" customHeight="1" x14ac:dyDescent="0.2">
      <c r="A44" s="64"/>
      <c r="B44" s="67" t="str">
        <f>IFERROR(CODE(RIGHT(WheatBread91415214[[#This Row],[UPC]],1)) - 48,"")</f>
        <v/>
      </c>
      <c r="C44"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4" s="67" t="str">
        <f>IF(WheatBread91415214[[#This Row],[Calc Check]]="","",IF(WheatBread91415214[[#This Row],[Calc Check]]=10,IF(WheatBread91415214[[#This Row],[UPC Check]]=0,"YES","NO"),IF(WheatBread91415214[[#This Row],[Calc Check]]=WheatBread91415214[[#This Row],[UPC Check]],"YES","NO")))</f>
        <v/>
      </c>
      <c r="E44" s="65"/>
      <c r="F44" s="65"/>
      <c r="G44" s="65"/>
      <c r="H44" s="65"/>
      <c r="I44" s="95"/>
      <c r="J44" s="66"/>
    </row>
    <row r="45" spans="1:10" ht="14.1" customHeight="1" x14ac:dyDescent="0.2">
      <c r="A45" s="64"/>
      <c r="B45" s="67" t="str">
        <f>IFERROR(CODE(RIGHT(WheatBread91415214[[#This Row],[UPC]],1)) - 48,"")</f>
        <v/>
      </c>
      <c r="C45" s="6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5" s="67" t="str">
        <f>IF(WheatBread91415214[[#This Row],[Calc Check]]="","",IF(WheatBread91415214[[#This Row],[Calc Check]]=10,IF(WheatBread91415214[[#This Row],[UPC Check]]=0,"YES","NO"),IF(WheatBread91415214[[#This Row],[Calc Check]]=WheatBread91415214[[#This Row],[UPC Check]],"YES","NO")))</f>
        <v/>
      </c>
      <c r="E45" s="65"/>
      <c r="F45" s="65"/>
      <c r="G45" s="65"/>
      <c r="H45" s="65"/>
      <c r="I45" s="95"/>
      <c r="J45" s="66"/>
    </row>
    <row r="46" spans="1:10" x14ac:dyDescent="0.2">
      <c r="A46" s="76"/>
      <c r="B46" s="77" t="str">
        <f>IFERROR(CODE(RIGHT(WheatBread91415214[[#This Row],[UPC]],1)) - 48,"")</f>
        <v/>
      </c>
      <c r="C46"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6" s="77" t="str">
        <f>IF(WheatBread91415214[[#This Row],[Calc Check]]="","",IF(WheatBread91415214[[#This Row],[Calc Check]]=10,IF(WheatBread91415214[[#This Row],[UPC Check]]=0,"YES","NO"),IF(WheatBread91415214[[#This Row],[Calc Check]]=WheatBread91415214[[#This Row],[UPC Check]],"YES","NO")))</f>
        <v/>
      </c>
      <c r="E46" s="75"/>
      <c r="F46" s="75"/>
      <c r="G46" s="75"/>
      <c r="H46" s="75"/>
      <c r="I46" s="95"/>
      <c r="J46" s="78"/>
    </row>
    <row r="47" spans="1:10" x14ac:dyDescent="0.2">
      <c r="A47" s="76"/>
      <c r="B47" s="77" t="str">
        <f>IFERROR(CODE(RIGHT(WheatBread91415214[[#This Row],[UPC]],1)) - 48,"")</f>
        <v/>
      </c>
      <c r="C47"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7" s="77" t="str">
        <f>IF(WheatBread91415214[[#This Row],[Calc Check]]="","",IF(WheatBread91415214[[#This Row],[Calc Check]]=10,IF(WheatBread91415214[[#This Row],[UPC Check]]=0,"YES","NO"),IF(WheatBread91415214[[#This Row],[Calc Check]]=WheatBread91415214[[#This Row],[UPC Check]],"YES","NO")))</f>
        <v/>
      </c>
      <c r="E47" s="75"/>
      <c r="F47" s="75"/>
      <c r="G47" s="75"/>
      <c r="H47" s="75"/>
      <c r="I47" s="95"/>
      <c r="J47" s="78"/>
    </row>
    <row r="48" spans="1:10" x14ac:dyDescent="0.2">
      <c r="A48" s="76"/>
      <c r="B48" s="77" t="str">
        <f>IFERROR(CODE(RIGHT(WheatBread91415214[[#This Row],[UPC]],1)) - 48,"")</f>
        <v/>
      </c>
      <c r="C48"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8" s="77" t="str">
        <f>IF(WheatBread91415214[[#This Row],[Calc Check]]="","",IF(WheatBread91415214[[#This Row],[Calc Check]]=10,IF(WheatBread91415214[[#This Row],[UPC Check]]=0,"YES","NO"),IF(WheatBread91415214[[#This Row],[Calc Check]]=WheatBread91415214[[#This Row],[UPC Check]],"YES","NO")))</f>
        <v/>
      </c>
      <c r="E48" s="75"/>
      <c r="F48" s="75"/>
      <c r="G48" s="75"/>
      <c r="H48" s="75"/>
      <c r="I48" s="95"/>
      <c r="J48" s="78"/>
    </row>
    <row r="49" spans="1:10" x14ac:dyDescent="0.2">
      <c r="A49" s="76"/>
      <c r="B49" s="77" t="str">
        <f>IFERROR(CODE(RIGHT(WheatBread91415214[[#This Row],[UPC]],1)) - 48,"")</f>
        <v/>
      </c>
      <c r="C49"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49" s="77" t="str">
        <f>IF(WheatBread91415214[[#This Row],[Calc Check]]="","",IF(WheatBread91415214[[#This Row],[Calc Check]]=10,IF(WheatBread91415214[[#This Row],[UPC Check]]=0,"YES","NO"),IF(WheatBread91415214[[#This Row],[Calc Check]]=WheatBread91415214[[#This Row],[UPC Check]],"YES","NO")))</f>
        <v/>
      </c>
      <c r="E49" s="75"/>
      <c r="F49" s="75"/>
      <c r="G49" s="75"/>
      <c r="H49" s="75"/>
      <c r="I49" s="95"/>
      <c r="J49" s="78"/>
    </row>
    <row r="50" spans="1:10" x14ac:dyDescent="0.2">
      <c r="A50" s="76"/>
      <c r="B50" s="77" t="str">
        <f>IFERROR(CODE(RIGHT(WheatBread91415214[[#This Row],[UPC]],1)) - 48,"")</f>
        <v/>
      </c>
      <c r="C50"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0" s="77" t="str">
        <f>IF(WheatBread91415214[[#This Row],[Calc Check]]="","",IF(WheatBread91415214[[#This Row],[Calc Check]]=10,IF(WheatBread91415214[[#This Row],[UPC Check]]=0,"YES","NO"),IF(WheatBread91415214[[#This Row],[Calc Check]]=WheatBread91415214[[#This Row],[UPC Check]],"YES","NO")))</f>
        <v/>
      </c>
      <c r="E50" s="75"/>
      <c r="F50" s="75"/>
      <c r="G50" s="75"/>
      <c r="H50" s="75"/>
      <c r="I50" s="95"/>
      <c r="J50" s="78"/>
    </row>
    <row r="51" spans="1:10" x14ac:dyDescent="0.2">
      <c r="A51" s="76"/>
      <c r="B51" s="77" t="str">
        <f>IFERROR(CODE(RIGHT(WheatBread91415214[[#This Row],[UPC]],1)) - 48,"")</f>
        <v/>
      </c>
      <c r="C51"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1" s="77" t="str">
        <f>IF(WheatBread91415214[[#This Row],[Calc Check]]="","",IF(WheatBread91415214[[#This Row],[Calc Check]]=10,IF(WheatBread91415214[[#This Row],[UPC Check]]=0,"YES","NO"),IF(WheatBread91415214[[#This Row],[Calc Check]]=WheatBread91415214[[#This Row],[UPC Check]],"YES","NO")))</f>
        <v/>
      </c>
      <c r="E51" s="75"/>
      <c r="F51" s="75"/>
      <c r="G51" s="75"/>
      <c r="H51" s="75"/>
      <c r="I51" s="95"/>
      <c r="J51" s="78"/>
    </row>
    <row r="52" spans="1:10" x14ac:dyDescent="0.2">
      <c r="A52" s="76"/>
      <c r="B52" s="77" t="str">
        <f>IFERROR(CODE(RIGHT(WheatBread91415214[[#This Row],[UPC]],1)) - 48,"")</f>
        <v/>
      </c>
      <c r="C52"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2" s="77" t="str">
        <f>IF(WheatBread91415214[[#This Row],[Calc Check]]="","",IF(WheatBread91415214[[#This Row],[Calc Check]]=10,IF(WheatBread91415214[[#This Row],[UPC Check]]=0,"YES","NO"),IF(WheatBread91415214[[#This Row],[Calc Check]]=WheatBread91415214[[#This Row],[UPC Check]],"YES","NO")))</f>
        <v/>
      </c>
      <c r="E52" s="75"/>
      <c r="F52" s="75"/>
      <c r="G52" s="75"/>
      <c r="H52" s="75"/>
      <c r="I52" s="95"/>
      <c r="J52" s="78"/>
    </row>
    <row r="53" spans="1:10" x14ac:dyDescent="0.2">
      <c r="A53" s="76"/>
      <c r="B53" s="77" t="str">
        <f>IFERROR(CODE(RIGHT(WheatBread91415214[[#This Row],[UPC]],1)) - 48,"")</f>
        <v/>
      </c>
      <c r="C53"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3" s="77" t="str">
        <f>IF(WheatBread91415214[[#This Row],[Calc Check]]="","",IF(WheatBread91415214[[#This Row],[Calc Check]]=10,IF(WheatBread91415214[[#This Row],[UPC Check]]=0,"YES","NO"),IF(WheatBread91415214[[#This Row],[Calc Check]]=WheatBread91415214[[#This Row],[UPC Check]],"YES","NO")))</f>
        <v/>
      </c>
      <c r="E53" s="75"/>
      <c r="F53" s="75"/>
      <c r="G53" s="75"/>
      <c r="H53" s="75"/>
      <c r="I53" s="95"/>
      <c r="J53" s="78"/>
    </row>
    <row r="54" spans="1:10" x14ac:dyDescent="0.2">
      <c r="A54" s="76"/>
      <c r="B54" s="77" t="str">
        <f>IFERROR(CODE(RIGHT(WheatBread91415214[[#This Row],[UPC]],1)) - 48,"")</f>
        <v/>
      </c>
      <c r="C54"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4" s="77" t="str">
        <f>IF(WheatBread91415214[[#This Row],[Calc Check]]="","",IF(WheatBread91415214[[#This Row],[Calc Check]]=10,IF(WheatBread91415214[[#This Row],[UPC Check]]=0,"YES","NO"),IF(WheatBread91415214[[#This Row],[Calc Check]]=WheatBread91415214[[#This Row],[UPC Check]],"YES","NO")))</f>
        <v/>
      </c>
      <c r="E54" s="75"/>
      <c r="F54" s="75"/>
      <c r="G54" s="75"/>
      <c r="H54" s="75"/>
      <c r="I54" s="95"/>
      <c r="J54" s="78"/>
    </row>
    <row r="55" spans="1:10" x14ac:dyDescent="0.2">
      <c r="A55" s="76"/>
      <c r="B55" s="77" t="str">
        <f>IFERROR(CODE(RIGHT(WheatBread91415214[[#This Row],[UPC]],1)) - 48,"")</f>
        <v/>
      </c>
      <c r="C55"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5" s="77" t="str">
        <f>IF(WheatBread91415214[[#This Row],[Calc Check]]="","",IF(WheatBread91415214[[#This Row],[Calc Check]]=10,IF(WheatBread91415214[[#This Row],[UPC Check]]=0,"YES","NO"),IF(WheatBread91415214[[#This Row],[Calc Check]]=WheatBread91415214[[#This Row],[UPC Check]],"YES","NO")))</f>
        <v/>
      </c>
      <c r="E55" s="75"/>
      <c r="F55" s="75"/>
      <c r="G55" s="75"/>
      <c r="H55" s="75"/>
      <c r="I55" s="95"/>
      <c r="J55" s="78"/>
    </row>
    <row r="56" spans="1:10" x14ac:dyDescent="0.2">
      <c r="A56" s="76"/>
      <c r="B56" s="77" t="str">
        <f>IFERROR(CODE(RIGHT(WheatBread91415214[[#This Row],[UPC]],1)) - 48,"")</f>
        <v/>
      </c>
      <c r="C56"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6" s="77" t="str">
        <f>IF(WheatBread91415214[[#This Row],[Calc Check]]="","",IF(WheatBread91415214[[#This Row],[Calc Check]]=10,IF(WheatBread91415214[[#This Row],[UPC Check]]=0,"YES","NO"),IF(WheatBread91415214[[#This Row],[Calc Check]]=WheatBread91415214[[#This Row],[UPC Check]],"YES","NO")))</f>
        <v/>
      </c>
      <c r="E56" s="75"/>
      <c r="F56" s="75"/>
      <c r="G56" s="75"/>
      <c r="H56" s="75"/>
      <c r="I56" s="95"/>
      <c r="J56" s="78"/>
    </row>
    <row r="57" spans="1:10" x14ac:dyDescent="0.2">
      <c r="A57" s="76"/>
      <c r="B57" s="77" t="str">
        <f>IFERROR(CODE(RIGHT(WheatBread91415214[[#This Row],[UPC]],1)) - 48,"")</f>
        <v/>
      </c>
      <c r="C57"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7" s="77" t="str">
        <f>IF(WheatBread91415214[[#This Row],[Calc Check]]="","",IF(WheatBread91415214[[#This Row],[Calc Check]]=10,IF(WheatBread91415214[[#This Row],[UPC Check]]=0,"YES","NO"),IF(WheatBread91415214[[#This Row],[Calc Check]]=WheatBread91415214[[#This Row],[UPC Check]],"YES","NO")))</f>
        <v/>
      </c>
      <c r="E57" s="75"/>
      <c r="F57" s="75"/>
      <c r="G57" s="75"/>
      <c r="H57" s="75"/>
      <c r="I57" s="95"/>
      <c r="J57" s="78"/>
    </row>
    <row r="58" spans="1:10" x14ac:dyDescent="0.2">
      <c r="A58" s="76"/>
      <c r="B58" s="77" t="str">
        <f>IFERROR(CODE(RIGHT(WheatBread91415214[[#This Row],[UPC]],1)) - 48,"")</f>
        <v/>
      </c>
      <c r="C58"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8" s="77" t="str">
        <f>IF(WheatBread91415214[[#This Row],[Calc Check]]="","",IF(WheatBread91415214[[#This Row],[Calc Check]]=10,IF(WheatBread91415214[[#This Row],[UPC Check]]=0,"YES","NO"),IF(WheatBread91415214[[#This Row],[Calc Check]]=WheatBread91415214[[#This Row],[UPC Check]],"YES","NO")))</f>
        <v/>
      </c>
      <c r="E58" s="75"/>
      <c r="F58" s="75"/>
      <c r="G58" s="75"/>
      <c r="H58" s="75"/>
      <c r="I58" s="95"/>
      <c r="J58" s="78"/>
    </row>
    <row r="59" spans="1:10" x14ac:dyDescent="0.2">
      <c r="A59" s="76"/>
      <c r="B59" s="77" t="str">
        <f>IFERROR(CODE(RIGHT(WheatBread91415214[[#This Row],[UPC]],1)) - 48,"")</f>
        <v/>
      </c>
      <c r="C59"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59" s="77" t="str">
        <f>IF(WheatBread91415214[[#This Row],[Calc Check]]="","",IF(WheatBread91415214[[#This Row],[Calc Check]]=10,IF(WheatBread91415214[[#This Row],[UPC Check]]=0,"YES","NO"),IF(WheatBread91415214[[#This Row],[Calc Check]]=WheatBread91415214[[#This Row],[UPC Check]],"YES","NO")))</f>
        <v/>
      </c>
      <c r="E59" s="75"/>
      <c r="F59" s="75"/>
      <c r="G59" s="75"/>
      <c r="H59" s="75"/>
      <c r="I59" s="95"/>
      <c r="J59" s="78"/>
    </row>
    <row r="60" spans="1:10" x14ac:dyDescent="0.2">
      <c r="A60" s="76"/>
      <c r="B60" s="77" t="str">
        <f>IFERROR(CODE(RIGHT(WheatBread91415214[[#This Row],[UPC]],1)) - 48,"")</f>
        <v/>
      </c>
      <c r="C60"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0" s="77" t="str">
        <f>IF(WheatBread91415214[[#This Row],[Calc Check]]="","",IF(WheatBread91415214[[#This Row],[Calc Check]]=10,IF(WheatBread91415214[[#This Row],[UPC Check]]=0,"YES","NO"),IF(WheatBread91415214[[#This Row],[Calc Check]]=WheatBread91415214[[#This Row],[UPC Check]],"YES","NO")))</f>
        <v/>
      </c>
      <c r="E60" s="75"/>
      <c r="F60" s="75"/>
      <c r="G60" s="75"/>
      <c r="H60" s="75"/>
      <c r="I60" s="95"/>
      <c r="J60" s="78"/>
    </row>
    <row r="61" spans="1:10" x14ac:dyDescent="0.2">
      <c r="A61" s="76"/>
      <c r="B61" s="77" t="str">
        <f>IFERROR(CODE(RIGHT(WheatBread91415214[[#This Row],[UPC]],1)) - 48,"")</f>
        <v/>
      </c>
      <c r="C61"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1" s="77" t="str">
        <f>IF(WheatBread91415214[[#This Row],[Calc Check]]="","",IF(WheatBread91415214[[#This Row],[Calc Check]]=10,IF(WheatBread91415214[[#This Row],[UPC Check]]=0,"YES","NO"),IF(WheatBread91415214[[#This Row],[Calc Check]]=WheatBread91415214[[#This Row],[UPC Check]],"YES","NO")))</f>
        <v/>
      </c>
      <c r="E61" s="75"/>
      <c r="F61" s="75"/>
      <c r="G61" s="75"/>
      <c r="H61" s="75"/>
      <c r="I61" s="95"/>
      <c r="J61" s="78"/>
    </row>
    <row r="62" spans="1:10" x14ac:dyDescent="0.2">
      <c r="A62" s="76"/>
      <c r="B62" s="77" t="str">
        <f>IFERROR(CODE(RIGHT(WheatBread91415214[[#This Row],[UPC]],1)) - 48,"")</f>
        <v/>
      </c>
      <c r="C62"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2" s="77" t="str">
        <f>IF(WheatBread91415214[[#This Row],[Calc Check]]="","",IF(WheatBread91415214[[#This Row],[Calc Check]]=10,IF(WheatBread91415214[[#This Row],[UPC Check]]=0,"YES","NO"),IF(WheatBread91415214[[#This Row],[Calc Check]]=WheatBread91415214[[#This Row],[UPC Check]],"YES","NO")))</f>
        <v/>
      </c>
      <c r="E62" s="75"/>
      <c r="F62" s="75"/>
      <c r="G62" s="75"/>
      <c r="H62" s="75"/>
      <c r="I62" s="95"/>
      <c r="J62" s="78"/>
    </row>
    <row r="63" spans="1:10" x14ac:dyDescent="0.2">
      <c r="A63" s="76"/>
      <c r="B63" s="77" t="str">
        <f>IFERROR(CODE(RIGHT(WheatBread91415214[[#This Row],[UPC]],1)) - 48,"")</f>
        <v/>
      </c>
      <c r="C63"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3" s="77" t="str">
        <f>IF(WheatBread91415214[[#This Row],[Calc Check]]="","",IF(WheatBread91415214[[#This Row],[Calc Check]]=10,IF(WheatBread91415214[[#This Row],[UPC Check]]=0,"YES","NO"),IF(WheatBread91415214[[#This Row],[Calc Check]]=WheatBread91415214[[#This Row],[UPC Check]],"YES","NO")))</f>
        <v/>
      </c>
      <c r="E63" s="75"/>
      <c r="F63" s="75"/>
      <c r="G63" s="75"/>
      <c r="H63" s="75"/>
      <c r="I63" s="95"/>
      <c r="J63" s="78"/>
    </row>
    <row r="64" spans="1:10" x14ac:dyDescent="0.2">
      <c r="A64" s="76"/>
      <c r="B64" s="77" t="str">
        <f>IFERROR(CODE(RIGHT(WheatBread91415214[[#This Row],[UPC]],1)) - 48,"")</f>
        <v/>
      </c>
      <c r="C64"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4" s="77" t="str">
        <f>IF(WheatBread91415214[[#This Row],[Calc Check]]="","",IF(WheatBread91415214[[#This Row],[Calc Check]]=10,IF(WheatBread91415214[[#This Row],[UPC Check]]=0,"YES","NO"),IF(WheatBread91415214[[#This Row],[Calc Check]]=WheatBread91415214[[#This Row],[UPC Check]],"YES","NO")))</f>
        <v/>
      </c>
      <c r="E64" s="75"/>
      <c r="F64" s="75"/>
      <c r="G64" s="75"/>
      <c r="H64" s="75"/>
      <c r="I64" s="95"/>
      <c r="J64" s="78"/>
    </row>
    <row r="65" spans="1:10" x14ac:dyDescent="0.2">
      <c r="A65" s="76"/>
      <c r="B65" s="77" t="str">
        <f>IFERROR(CODE(RIGHT(WheatBread91415214[[#This Row],[UPC]],1)) - 48,"")</f>
        <v/>
      </c>
      <c r="C65"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5" s="77" t="str">
        <f>IF(WheatBread91415214[[#This Row],[Calc Check]]="","",IF(WheatBread91415214[[#This Row],[Calc Check]]=10,IF(WheatBread91415214[[#This Row],[UPC Check]]=0,"YES","NO"),IF(WheatBread91415214[[#This Row],[Calc Check]]=WheatBread91415214[[#This Row],[UPC Check]],"YES","NO")))</f>
        <v/>
      </c>
      <c r="E65" s="75"/>
      <c r="F65" s="75"/>
      <c r="G65" s="75"/>
      <c r="H65" s="75"/>
      <c r="I65" s="95"/>
      <c r="J65" s="78"/>
    </row>
    <row r="66" spans="1:10" x14ac:dyDescent="0.2">
      <c r="A66" s="76"/>
      <c r="B66" s="77" t="str">
        <f>IFERROR(CODE(RIGHT(WheatBread91415214[[#This Row],[UPC]],1)) - 48,"")</f>
        <v/>
      </c>
      <c r="C66" s="77" t="str">
        <f>IFERROR(CODE(10 - MOD(3*SUM(MID(WheatBread91415214[UPC],2,1),MID(WheatBread91415214[UPC],4,1),MID(WheatBread91415214[UPC],6,1),MID(WheatBread91415214[UPC],8,1),MID(WheatBread91415214[UPC],10,1),MID(WheatBread91415214[UPC],12,1))+SUM(MID(WheatBread91415214[UPC],1,1),MID(WheatBread91415214[UPC],3,1),MID(WheatBread91415214[UPC],5,1),MID(WheatBread91415214[UPC],7,1),MID(WheatBread91415214[UPC],9,1),MID(WheatBread91415214[UPC],11,1)),10))-48,"")</f>
        <v/>
      </c>
      <c r="D66" s="77" t="str">
        <f>IF(WheatBread91415214[[#This Row],[Calc Check]]="","",IF(WheatBread91415214[[#This Row],[Calc Check]]=10,IF(WheatBread91415214[[#This Row],[UPC Check]]=0,"YES","NO"),IF(WheatBread91415214[[#This Row],[Calc Check]]=WheatBread91415214[[#This Row],[UPC Check]],"YES","NO")))</f>
        <v/>
      </c>
      <c r="E66" s="75"/>
      <c r="F66" s="75"/>
      <c r="G66" s="75"/>
      <c r="H66" s="75"/>
      <c r="I66" s="95"/>
      <c r="J66" s="78"/>
    </row>
  </sheetData>
  <sheetProtection algorithmName="SHA-512" hashValue="IifErvpFGrGHnyjZcvhVsVeqExcqot0bFiiPE6m18uz84FqA3RsytfmXQJnhDGc33h0feoTwGY07//BKT4eMIA==" saltValue="p/D69Y1jnI3sfgYdmF0P/A==" spinCount="100000" sheet="1" objects="1" scenarios="1" selectLockedCells="1"/>
  <mergeCells count="22">
    <mergeCell ref="A19:I19"/>
    <mergeCell ref="F6:I6"/>
    <mergeCell ref="F7:I7"/>
    <mergeCell ref="A6:E6"/>
    <mergeCell ref="F8:I8"/>
    <mergeCell ref="A17:I17"/>
    <mergeCell ref="A18:I18"/>
    <mergeCell ref="A10:E10"/>
    <mergeCell ref="F10:I10"/>
    <mergeCell ref="A11:E11"/>
    <mergeCell ref="F11:I11"/>
    <mergeCell ref="F12:I12"/>
    <mergeCell ref="A16:I16"/>
    <mergeCell ref="A5:E5"/>
    <mergeCell ref="F5:I5"/>
    <mergeCell ref="A7:E7"/>
    <mergeCell ref="F9:I9"/>
    <mergeCell ref="A1:H1"/>
    <mergeCell ref="A3:E3"/>
    <mergeCell ref="F3:I3"/>
    <mergeCell ref="A4:E4"/>
    <mergeCell ref="F4:I4"/>
  </mergeCells>
  <dataValidations count="1">
    <dataValidation allowBlank="1" showInputMessage="1" sqref="I27:J66"/>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Normal="100" workbookViewId="0">
      <selection activeCell="H27" sqref="H27"/>
    </sheetView>
  </sheetViews>
  <sheetFormatPr defaultColWidth="8.7109375" defaultRowHeight="12.75" x14ac:dyDescent="0.2"/>
  <cols>
    <col min="1" max="1" width="19.140625" style="19" customWidth="1"/>
    <col min="2" max="4" width="7.140625" style="19" customWidth="1"/>
    <col min="5" max="5" width="20" style="19" customWidth="1"/>
    <col min="6" max="6" width="15.85546875" style="19" customWidth="1"/>
    <col min="7" max="7" width="14.140625" style="19" customWidth="1"/>
    <col min="8" max="8" width="14.28515625" style="19" customWidth="1"/>
    <col min="9" max="9" width="14.140625" style="42" customWidth="1"/>
    <col min="10" max="10" width="38.140625" style="42" customWidth="1"/>
    <col min="11" max="11" width="13.5703125" style="19" customWidth="1"/>
    <col min="12" max="12" width="33.42578125" style="19" customWidth="1"/>
    <col min="13" max="13" width="22.7109375" style="19" customWidth="1"/>
    <col min="14" max="20" width="13.5703125" style="19" customWidth="1"/>
    <col min="21" max="21" width="34.140625" style="19" customWidth="1"/>
    <col min="22" max="16384" width="8.7109375" style="19"/>
  </cols>
  <sheetData>
    <row r="1" spans="1:14" s="11" customFormat="1" ht="99.95" customHeight="1" x14ac:dyDescent="0.2">
      <c r="A1" s="104" t="s">
        <v>296</v>
      </c>
      <c r="B1" s="104"/>
      <c r="C1" s="104"/>
      <c r="D1" s="104"/>
      <c r="E1" s="104"/>
      <c r="F1" s="104"/>
      <c r="G1" s="104"/>
      <c r="H1" s="104"/>
    </row>
    <row r="2" spans="1:14" ht="15" x14ac:dyDescent="0.25">
      <c r="A2" s="31"/>
      <c r="B2" s="30"/>
      <c r="C2" s="35"/>
      <c r="D2" s="35"/>
      <c r="E2" s="31"/>
      <c r="F2" s="32"/>
      <c r="G2" s="32"/>
      <c r="H2" s="32"/>
      <c r="I2" s="94"/>
      <c r="J2" s="94"/>
      <c r="K2" s="31"/>
      <c r="L2" s="31"/>
      <c r="M2" s="34"/>
      <c r="N2" s="34"/>
    </row>
    <row r="3" spans="1:14" ht="37.5" customHeight="1" x14ac:dyDescent="0.2">
      <c r="A3" s="105" t="s">
        <v>75</v>
      </c>
      <c r="B3" s="105"/>
      <c r="C3" s="105"/>
      <c r="D3" s="105"/>
      <c r="E3" s="105"/>
      <c r="F3" s="105" t="s">
        <v>79</v>
      </c>
      <c r="G3" s="105"/>
      <c r="H3" s="105"/>
      <c r="I3" s="105"/>
      <c r="J3" s="94"/>
      <c r="K3" s="31"/>
      <c r="L3" s="31"/>
      <c r="M3" s="34"/>
      <c r="N3" s="34"/>
    </row>
    <row r="4" spans="1:14" ht="14.45" customHeight="1" x14ac:dyDescent="0.2">
      <c r="A4" s="102" t="s">
        <v>304</v>
      </c>
      <c r="B4" s="102"/>
      <c r="C4" s="102"/>
      <c r="D4" s="102"/>
      <c r="E4" s="102"/>
      <c r="F4" s="102" t="s">
        <v>233</v>
      </c>
      <c r="G4" s="102"/>
      <c r="H4" s="102"/>
      <c r="I4" s="102"/>
      <c r="J4" s="94"/>
      <c r="K4" s="36"/>
      <c r="L4" s="36"/>
      <c r="M4" s="37"/>
      <c r="N4" s="37"/>
    </row>
    <row r="5" spans="1:14" ht="14.45" customHeight="1" x14ac:dyDescent="0.2">
      <c r="A5" s="102" t="s">
        <v>297</v>
      </c>
      <c r="B5" s="102"/>
      <c r="C5" s="102"/>
      <c r="D5" s="102"/>
      <c r="E5" s="102"/>
      <c r="F5" s="103" t="s">
        <v>294</v>
      </c>
      <c r="G5" s="103"/>
      <c r="H5" s="103"/>
      <c r="I5" s="103"/>
      <c r="J5" s="94"/>
      <c r="K5" s="36"/>
      <c r="L5" s="36"/>
      <c r="M5" s="37"/>
      <c r="N5" s="37"/>
    </row>
    <row r="6" spans="1:14" ht="14.45" customHeight="1" x14ac:dyDescent="0.2">
      <c r="F6" s="102" t="s">
        <v>234</v>
      </c>
      <c r="G6" s="102"/>
      <c r="H6" s="102"/>
      <c r="I6" s="102"/>
      <c r="J6" s="94"/>
      <c r="K6" s="36"/>
      <c r="L6" s="36"/>
      <c r="M6" s="37"/>
      <c r="N6" s="37"/>
    </row>
    <row r="7" spans="1:14" ht="14.45" customHeight="1" x14ac:dyDescent="0.2">
      <c r="F7" s="102" t="s">
        <v>295</v>
      </c>
      <c r="G7" s="102"/>
      <c r="H7" s="102"/>
      <c r="I7" s="102"/>
      <c r="J7" s="94"/>
      <c r="K7" s="36"/>
      <c r="L7" s="36"/>
      <c r="M7" s="37"/>
      <c r="N7" s="37"/>
    </row>
    <row r="8" spans="1:14" ht="15.6" customHeight="1" x14ac:dyDescent="0.2">
      <c r="F8" s="102" t="s">
        <v>307</v>
      </c>
      <c r="G8" s="102"/>
      <c r="H8" s="102"/>
      <c r="I8" s="102"/>
      <c r="J8" s="94"/>
      <c r="K8" s="36"/>
      <c r="L8" s="36"/>
      <c r="M8" s="37"/>
      <c r="N8" s="37"/>
    </row>
    <row r="9" spans="1:14" ht="15.6" customHeight="1" x14ac:dyDescent="0.2">
      <c r="F9" s="102" t="s">
        <v>303</v>
      </c>
      <c r="G9" s="102"/>
      <c r="H9" s="102"/>
      <c r="I9" s="102"/>
      <c r="J9" s="94"/>
      <c r="K9" s="36"/>
      <c r="L9" s="36"/>
      <c r="M9" s="37"/>
      <c r="N9" s="37"/>
    </row>
    <row r="10" spans="1:14" ht="15.6" customHeight="1" x14ac:dyDescent="0.2">
      <c r="A10" s="102"/>
      <c r="B10" s="102"/>
      <c r="C10" s="102"/>
      <c r="D10" s="102"/>
      <c r="E10" s="102"/>
      <c r="F10" s="102" t="s">
        <v>235</v>
      </c>
      <c r="G10" s="102"/>
      <c r="H10" s="102"/>
      <c r="I10" s="102"/>
      <c r="J10" s="94"/>
      <c r="K10" s="36"/>
      <c r="L10" s="36"/>
      <c r="M10" s="37"/>
      <c r="N10" s="37"/>
    </row>
    <row r="11" spans="1:14" ht="14.45" customHeight="1" x14ac:dyDescent="0.2">
      <c r="A11" s="102"/>
      <c r="B11" s="102"/>
      <c r="C11" s="102"/>
      <c r="D11" s="102"/>
      <c r="E11" s="102"/>
      <c r="F11" s="102"/>
      <c r="G11" s="102"/>
      <c r="H11" s="102"/>
      <c r="I11" s="102"/>
      <c r="J11" s="94"/>
      <c r="K11" s="36"/>
      <c r="L11" s="36"/>
      <c r="M11" s="37"/>
      <c r="N11" s="37"/>
    </row>
    <row r="12" spans="1:14" ht="14.45" customHeight="1" x14ac:dyDescent="0.2">
      <c r="A12" s="91"/>
      <c r="B12" s="91"/>
      <c r="C12" s="91"/>
      <c r="D12" s="91"/>
      <c r="E12" s="91"/>
      <c r="F12" s="102"/>
      <c r="G12" s="102"/>
      <c r="H12" s="102"/>
      <c r="I12" s="102"/>
      <c r="J12" s="94"/>
      <c r="K12" s="36"/>
      <c r="L12" s="36"/>
      <c r="M12" s="37"/>
      <c r="N12" s="37"/>
    </row>
    <row r="13" spans="1:14" ht="14.45" customHeight="1" x14ac:dyDescent="0.2">
      <c r="A13" s="91"/>
      <c r="B13" s="91"/>
      <c r="C13" s="91"/>
      <c r="D13" s="91"/>
      <c r="E13" s="91"/>
      <c r="F13" s="91"/>
      <c r="G13" s="94"/>
      <c r="H13" s="32"/>
      <c r="I13" s="94"/>
      <c r="J13" s="94"/>
      <c r="K13" s="36"/>
      <c r="L13" s="36"/>
      <c r="M13" s="37"/>
      <c r="N13" s="37"/>
    </row>
    <row r="14" spans="1:14" ht="14.45" customHeight="1" x14ac:dyDescent="0.2">
      <c r="A14" s="91"/>
      <c r="B14" s="91"/>
      <c r="C14" s="91"/>
      <c r="D14" s="91"/>
      <c r="E14" s="91"/>
      <c r="F14" s="91"/>
      <c r="G14" s="32"/>
      <c r="H14" s="32"/>
      <c r="I14" s="94"/>
      <c r="J14" s="94"/>
      <c r="K14" s="31"/>
      <c r="L14" s="31"/>
      <c r="M14" s="34"/>
      <c r="N14" s="34"/>
    </row>
    <row r="15" spans="1:14" ht="14.25" x14ac:dyDescent="0.2">
      <c r="A15" s="45"/>
      <c r="B15" s="45"/>
      <c r="C15" s="48"/>
      <c r="D15" s="48"/>
      <c r="E15" s="45"/>
      <c r="F15" s="93"/>
      <c r="G15" s="32"/>
      <c r="H15" s="32"/>
      <c r="I15" s="94"/>
      <c r="J15" s="94"/>
      <c r="K15" s="31"/>
      <c r="L15" s="31"/>
      <c r="M15" s="34"/>
      <c r="N15" s="34"/>
    </row>
    <row r="16" spans="1:14" ht="14.45" customHeight="1" x14ac:dyDescent="0.2">
      <c r="A16" s="105" t="s">
        <v>44</v>
      </c>
      <c r="B16" s="105"/>
      <c r="C16" s="105"/>
      <c r="D16" s="105"/>
      <c r="E16" s="105"/>
      <c r="F16" s="105"/>
      <c r="G16" s="105"/>
      <c r="H16" s="105"/>
      <c r="I16" s="105"/>
      <c r="J16" s="94"/>
      <c r="K16" s="31"/>
      <c r="L16" s="31"/>
      <c r="M16" s="34"/>
      <c r="N16" s="34"/>
    </row>
    <row r="17" spans="1:14" ht="18.75" customHeight="1" x14ac:dyDescent="0.2">
      <c r="A17" s="106" t="s">
        <v>305</v>
      </c>
      <c r="B17" s="106"/>
      <c r="C17" s="106"/>
      <c r="D17" s="106"/>
      <c r="E17" s="106"/>
      <c r="F17" s="106"/>
      <c r="G17" s="106"/>
      <c r="H17" s="106"/>
      <c r="I17" s="106"/>
      <c r="J17" s="38"/>
      <c r="K17" s="31"/>
      <c r="L17" s="31"/>
      <c r="M17" s="34"/>
      <c r="N17" s="34"/>
    </row>
    <row r="18" spans="1:14" ht="18.75" customHeight="1" x14ac:dyDescent="0.2">
      <c r="A18" s="106" t="s">
        <v>306</v>
      </c>
      <c r="B18" s="106"/>
      <c r="C18" s="106"/>
      <c r="D18" s="106"/>
      <c r="E18" s="106"/>
      <c r="F18" s="106"/>
      <c r="G18" s="106"/>
      <c r="H18" s="106"/>
      <c r="I18" s="106"/>
      <c r="J18" s="38"/>
      <c r="K18" s="31"/>
      <c r="L18" s="31"/>
      <c r="M18" s="34"/>
      <c r="N18" s="34"/>
    </row>
    <row r="19" spans="1:14" ht="18.75" customHeight="1" x14ac:dyDescent="0.2">
      <c r="A19" s="106" t="s">
        <v>293</v>
      </c>
      <c r="B19" s="106"/>
      <c r="C19" s="106"/>
      <c r="D19" s="106"/>
      <c r="E19" s="106"/>
      <c r="F19" s="106"/>
      <c r="G19" s="106"/>
      <c r="H19" s="106"/>
      <c r="I19" s="106"/>
      <c r="J19" s="38"/>
      <c r="K19" s="31"/>
      <c r="L19" s="31"/>
      <c r="M19" s="34"/>
      <c r="N19" s="34"/>
    </row>
    <row r="20" spans="1:14" s="44" customFormat="1" x14ac:dyDescent="0.2">
      <c r="A20" s="49"/>
      <c r="B20" s="49"/>
      <c r="C20" s="49"/>
      <c r="D20" s="49"/>
      <c r="E20" s="50"/>
      <c r="F20" s="51"/>
      <c r="G20" s="92"/>
      <c r="H20" s="52"/>
      <c r="I20" s="52"/>
      <c r="J20" s="52"/>
      <c r="K20" s="45"/>
      <c r="L20" s="45"/>
      <c r="M20" s="53"/>
      <c r="N20" s="53"/>
    </row>
    <row r="21" spans="1:14" s="44" customFormat="1" x14ac:dyDescent="0.2">
      <c r="A21" s="57" t="s">
        <v>61</v>
      </c>
      <c r="B21" s="45"/>
      <c r="C21" s="45"/>
      <c r="D21" s="45"/>
      <c r="E21" s="45"/>
      <c r="F21" s="45"/>
      <c r="G21" s="93"/>
      <c r="H21" s="45"/>
      <c r="I21" s="52"/>
      <c r="J21" s="52"/>
      <c r="K21" s="45"/>
      <c r="L21" s="45"/>
      <c r="M21" s="53"/>
      <c r="N21" s="53"/>
    </row>
    <row r="22" spans="1:14" s="44" customFormat="1" x14ac:dyDescent="0.2">
      <c r="A22" s="45" t="s">
        <v>48</v>
      </c>
      <c r="B22" s="45"/>
      <c r="C22" s="45"/>
      <c r="D22" s="45"/>
      <c r="E22" s="45"/>
      <c r="F22" s="45"/>
      <c r="G22" s="93"/>
      <c r="H22" s="45"/>
      <c r="I22" s="52"/>
      <c r="J22" s="52"/>
      <c r="K22" s="45"/>
      <c r="L22" s="45"/>
      <c r="M22" s="53"/>
      <c r="N22" s="53"/>
    </row>
    <row r="23" spans="1:14" s="44" customFormat="1" x14ac:dyDescent="0.2">
      <c r="A23" s="45" t="s">
        <v>49</v>
      </c>
      <c r="B23" s="45"/>
      <c r="C23" s="54"/>
      <c r="D23" s="54"/>
      <c r="E23" s="45"/>
      <c r="F23" s="54"/>
      <c r="G23" s="93"/>
      <c r="H23" s="45"/>
      <c r="I23" s="52"/>
      <c r="J23" s="52"/>
      <c r="K23" s="45"/>
      <c r="L23" s="45"/>
      <c r="M23" s="53"/>
      <c r="N23" s="53"/>
    </row>
    <row r="24" spans="1:14" ht="14.25" x14ac:dyDescent="0.2">
      <c r="A24" s="54" t="s">
        <v>62</v>
      </c>
      <c r="B24" s="39"/>
      <c r="C24" s="39"/>
      <c r="D24" s="39"/>
      <c r="E24" s="39"/>
      <c r="F24" s="39"/>
      <c r="G24" s="32"/>
      <c r="H24" s="31"/>
      <c r="I24" s="38"/>
      <c r="J24" s="38"/>
      <c r="K24" s="31"/>
      <c r="L24" s="31"/>
      <c r="M24" s="34"/>
      <c r="N24" s="34"/>
    </row>
    <row r="25" spans="1:14" ht="14.25" x14ac:dyDescent="0.2">
      <c r="A25" s="53"/>
      <c r="B25" s="34"/>
      <c r="C25" s="40"/>
      <c r="D25" s="40"/>
      <c r="E25" s="34"/>
      <c r="F25" s="40"/>
      <c r="G25" s="41"/>
      <c r="H25" s="34"/>
      <c r="I25" s="1"/>
      <c r="J25" s="1"/>
      <c r="K25" s="34"/>
      <c r="L25" s="34"/>
      <c r="M25" s="34"/>
      <c r="N25" s="34"/>
    </row>
    <row r="26" spans="1:14" ht="25.5" customHeight="1" x14ac:dyDescent="0.2">
      <c r="A26" s="60" t="s">
        <v>0</v>
      </c>
      <c r="B26" s="61" t="s">
        <v>73</v>
      </c>
      <c r="C26" s="61" t="s">
        <v>74</v>
      </c>
      <c r="D26" s="61" t="s">
        <v>1</v>
      </c>
      <c r="E26" s="61" t="s">
        <v>50</v>
      </c>
      <c r="F26" s="61" t="s">
        <v>51</v>
      </c>
      <c r="G26" s="61" t="s">
        <v>70</v>
      </c>
      <c r="H26" s="61" t="s">
        <v>63</v>
      </c>
      <c r="I26" s="96" t="s">
        <v>64</v>
      </c>
      <c r="J26" s="62" t="s">
        <v>100</v>
      </c>
    </row>
    <row r="27" spans="1:14" ht="14.1" customHeight="1" x14ac:dyDescent="0.2">
      <c r="A27" s="64"/>
      <c r="B27" s="67" t="str">
        <f>IFERROR(CODE(RIGHT(WheatBread9141521425[[#This Row],[UPC]],1)) - 48,"")</f>
        <v/>
      </c>
      <c r="C27"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27" s="67" t="str">
        <f>IF(WheatBread9141521425[[#This Row],[Calc Check]]="","",IF(WheatBread9141521425[[#This Row],[Calc Check]]=10,IF(WheatBread9141521425[[#This Row],[UPC Check]]=0,"YES","NO"),IF(WheatBread9141521425[[#This Row],[Calc Check]]=WheatBread9141521425[[#This Row],[UPC Check]],"YES","NO")))</f>
        <v/>
      </c>
      <c r="E27" s="65"/>
      <c r="F27" s="65"/>
      <c r="G27" s="65"/>
      <c r="H27" s="65"/>
      <c r="I27" s="95"/>
      <c r="J27" s="66"/>
    </row>
    <row r="28" spans="1:14" ht="14.1" customHeight="1" x14ac:dyDescent="0.2">
      <c r="A28" s="64"/>
      <c r="B28" s="67" t="str">
        <f>IFERROR(CODE(RIGHT(WheatBread9141521425[[#This Row],[UPC]],1)) - 48,"")</f>
        <v/>
      </c>
      <c r="C28"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28" s="67" t="str">
        <f>IF(WheatBread9141521425[[#This Row],[Calc Check]]="","",IF(WheatBread9141521425[[#This Row],[Calc Check]]=10,IF(WheatBread9141521425[[#This Row],[UPC Check]]=0,"YES","NO"),IF(WheatBread9141521425[[#This Row],[Calc Check]]=WheatBread9141521425[[#This Row],[UPC Check]],"YES","NO")))</f>
        <v/>
      </c>
      <c r="E28" s="65"/>
      <c r="F28" s="65"/>
      <c r="G28" s="65"/>
      <c r="H28" s="65"/>
      <c r="I28" s="95"/>
      <c r="J28" s="66"/>
    </row>
    <row r="29" spans="1:14" ht="14.1" customHeight="1" x14ac:dyDescent="0.2">
      <c r="A29" s="64"/>
      <c r="B29" s="67" t="str">
        <f>IFERROR(CODE(RIGHT(WheatBread9141521425[[#This Row],[UPC]],1)) - 48,"")</f>
        <v/>
      </c>
      <c r="C29"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29" s="67" t="str">
        <f>IF(WheatBread9141521425[[#This Row],[Calc Check]]="","",IF(WheatBread9141521425[[#This Row],[Calc Check]]=10,IF(WheatBread9141521425[[#This Row],[UPC Check]]=0,"YES","NO"),IF(WheatBread9141521425[[#This Row],[Calc Check]]=WheatBread9141521425[[#This Row],[UPC Check]],"YES","NO")))</f>
        <v/>
      </c>
      <c r="E29" s="65"/>
      <c r="F29" s="65"/>
      <c r="G29" s="65"/>
      <c r="H29" s="65"/>
      <c r="I29" s="95"/>
      <c r="J29" s="66"/>
    </row>
    <row r="30" spans="1:14" ht="14.1" customHeight="1" x14ac:dyDescent="0.2">
      <c r="A30" s="64"/>
      <c r="B30" s="67" t="str">
        <f>IFERROR(CODE(RIGHT(WheatBread9141521425[[#This Row],[UPC]],1)) - 48,"")</f>
        <v/>
      </c>
      <c r="C30"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0" s="67" t="str">
        <f>IF(WheatBread9141521425[[#This Row],[Calc Check]]="","",IF(WheatBread9141521425[[#This Row],[Calc Check]]=10,IF(WheatBread9141521425[[#This Row],[UPC Check]]=0,"YES","NO"),IF(WheatBread9141521425[[#This Row],[Calc Check]]=WheatBread9141521425[[#This Row],[UPC Check]],"YES","NO")))</f>
        <v/>
      </c>
      <c r="E30" s="65"/>
      <c r="F30" s="65"/>
      <c r="G30" s="65"/>
      <c r="H30" s="65"/>
      <c r="I30" s="95"/>
      <c r="J30" s="66"/>
    </row>
    <row r="31" spans="1:14" ht="14.1" customHeight="1" x14ac:dyDescent="0.2">
      <c r="A31" s="64"/>
      <c r="B31" s="67" t="str">
        <f>IFERROR(CODE(RIGHT(WheatBread9141521425[[#This Row],[UPC]],1)) - 48,"")</f>
        <v/>
      </c>
      <c r="C31"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1" s="67" t="str">
        <f>IF(WheatBread9141521425[[#This Row],[Calc Check]]="","",IF(WheatBread9141521425[[#This Row],[Calc Check]]=10,IF(WheatBread9141521425[[#This Row],[UPC Check]]=0,"YES","NO"),IF(WheatBread9141521425[[#This Row],[Calc Check]]=WheatBread9141521425[[#This Row],[UPC Check]],"YES","NO")))</f>
        <v/>
      </c>
      <c r="E31" s="65"/>
      <c r="F31" s="65"/>
      <c r="G31" s="65"/>
      <c r="H31" s="65"/>
      <c r="I31" s="95"/>
      <c r="J31" s="66"/>
    </row>
    <row r="32" spans="1:14" ht="14.1" customHeight="1" x14ac:dyDescent="0.2">
      <c r="A32" s="64"/>
      <c r="B32" s="67" t="str">
        <f>IFERROR(CODE(RIGHT(WheatBread9141521425[[#This Row],[UPC]],1)) - 48,"")</f>
        <v/>
      </c>
      <c r="C32"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2" s="67" t="str">
        <f>IF(WheatBread9141521425[[#This Row],[Calc Check]]="","",IF(WheatBread9141521425[[#This Row],[Calc Check]]=10,IF(WheatBread9141521425[[#This Row],[UPC Check]]=0,"YES","NO"),IF(WheatBread9141521425[[#This Row],[Calc Check]]=WheatBread9141521425[[#This Row],[UPC Check]],"YES","NO")))</f>
        <v/>
      </c>
      <c r="E32" s="65"/>
      <c r="F32" s="65"/>
      <c r="G32" s="65"/>
      <c r="H32" s="65"/>
      <c r="I32" s="95"/>
      <c r="J32" s="66"/>
    </row>
    <row r="33" spans="1:10" ht="14.1" customHeight="1" x14ac:dyDescent="0.2">
      <c r="A33" s="64"/>
      <c r="B33" s="67" t="str">
        <f>IFERROR(CODE(RIGHT(WheatBread9141521425[[#This Row],[UPC]],1)) - 48,"")</f>
        <v/>
      </c>
      <c r="C33"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3" s="67" t="str">
        <f>IF(WheatBread9141521425[[#This Row],[Calc Check]]="","",IF(WheatBread9141521425[[#This Row],[Calc Check]]=10,IF(WheatBread9141521425[[#This Row],[UPC Check]]=0,"YES","NO"),IF(WheatBread9141521425[[#This Row],[Calc Check]]=WheatBread9141521425[[#This Row],[UPC Check]],"YES","NO")))</f>
        <v/>
      </c>
      <c r="E33" s="65"/>
      <c r="F33" s="65"/>
      <c r="G33" s="65"/>
      <c r="H33" s="65"/>
      <c r="I33" s="95"/>
      <c r="J33" s="66"/>
    </row>
    <row r="34" spans="1:10" ht="14.1" customHeight="1" x14ac:dyDescent="0.2">
      <c r="A34" s="64"/>
      <c r="B34" s="67" t="str">
        <f>IFERROR(CODE(RIGHT(WheatBread9141521425[[#This Row],[UPC]],1)) - 48,"")</f>
        <v/>
      </c>
      <c r="C34"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4" s="67" t="str">
        <f>IF(WheatBread9141521425[[#This Row],[Calc Check]]="","",IF(WheatBread9141521425[[#This Row],[Calc Check]]=10,IF(WheatBread9141521425[[#This Row],[UPC Check]]=0,"YES","NO"),IF(WheatBread9141521425[[#This Row],[Calc Check]]=WheatBread9141521425[[#This Row],[UPC Check]],"YES","NO")))</f>
        <v/>
      </c>
      <c r="E34" s="65"/>
      <c r="F34" s="65"/>
      <c r="G34" s="65"/>
      <c r="H34" s="65"/>
      <c r="I34" s="95"/>
      <c r="J34" s="66"/>
    </row>
    <row r="35" spans="1:10" ht="14.1" customHeight="1" x14ac:dyDescent="0.2">
      <c r="A35" s="64"/>
      <c r="B35" s="67" t="str">
        <f>IFERROR(CODE(RIGHT(WheatBread9141521425[[#This Row],[UPC]],1)) - 48,"")</f>
        <v/>
      </c>
      <c r="C35"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5" s="67" t="str">
        <f>IF(WheatBread9141521425[[#This Row],[Calc Check]]="","",IF(WheatBread9141521425[[#This Row],[Calc Check]]=10,IF(WheatBread9141521425[[#This Row],[UPC Check]]=0,"YES","NO"),IF(WheatBread9141521425[[#This Row],[Calc Check]]=WheatBread9141521425[[#This Row],[UPC Check]],"YES","NO")))</f>
        <v/>
      </c>
      <c r="E35" s="65"/>
      <c r="F35" s="65"/>
      <c r="G35" s="65"/>
      <c r="H35" s="65"/>
      <c r="I35" s="95"/>
      <c r="J35" s="66"/>
    </row>
    <row r="36" spans="1:10" ht="14.1" customHeight="1" x14ac:dyDescent="0.2">
      <c r="A36" s="64"/>
      <c r="B36" s="67" t="str">
        <f>IFERROR(CODE(RIGHT(WheatBread9141521425[[#This Row],[UPC]],1)) - 48,"")</f>
        <v/>
      </c>
      <c r="C36"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6" s="67" t="str">
        <f>IF(WheatBread9141521425[[#This Row],[Calc Check]]="","",IF(WheatBread9141521425[[#This Row],[Calc Check]]=10,IF(WheatBread9141521425[[#This Row],[UPC Check]]=0,"YES","NO"),IF(WheatBread9141521425[[#This Row],[Calc Check]]=WheatBread9141521425[[#This Row],[UPC Check]],"YES","NO")))</f>
        <v/>
      </c>
      <c r="E36" s="65"/>
      <c r="F36" s="65"/>
      <c r="G36" s="65"/>
      <c r="H36" s="65"/>
      <c r="I36" s="95"/>
      <c r="J36" s="66"/>
    </row>
    <row r="37" spans="1:10" ht="14.1" customHeight="1" x14ac:dyDescent="0.2">
      <c r="A37" s="64"/>
      <c r="B37" s="67" t="str">
        <f>IFERROR(CODE(RIGHT(WheatBread9141521425[[#This Row],[UPC]],1)) - 48,"")</f>
        <v/>
      </c>
      <c r="C37"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7" s="67" t="str">
        <f>IF(WheatBread9141521425[[#This Row],[Calc Check]]="","",IF(WheatBread9141521425[[#This Row],[Calc Check]]=10,IF(WheatBread9141521425[[#This Row],[UPC Check]]=0,"YES","NO"),IF(WheatBread9141521425[[#This Row],[Calc Check]]=WheatBread9141521425[[#This Row],[UPC Check]],"YES","NO")))</f>
        <v/>
      </c>
      <c r="E37" s="65"/>
      <c r="F37" s="65"/>
      <c r="G37" s="65"/>
      <c r="H37" s="65"/>
      <c r="I37" s="95"/>
      <c r="J37" s="66"/>
    </row>
    <row r="38" spans="1:10" ht="14.1" customHeight="1" x14ac:dyDescent="0.2">
      <c r="A38" s="64"/>
      <c r="B38" s="67" t="str">
        <f>IFERROR(CODE(RIGHT(WheatBread9141521425[[#This Row],[UPC]],1)) - 48,"")</f>
        <v/>
      </c>
      <c r="C38"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8" s="67" t="str">
        <f>IF(WheatBread9141521425[[#This Row],[Calc Check]]="","",IF(WheatBread9141521425[[#This Row],[Calc Check]]=10,IF(WheatBread9141521425[[#This Row],[UPC Check]]=0,"YES","NO"),IF(WheatBread9141521425[[#This Row],[Calc Check]]=WheatBread9141521425[[#This Row],[UPC Check]],"YES","NO")))</f>
        <v/>
      </c>
      <c r="E38" s="65"/>
      <c r="F38" s="65"/>
      <c r="G38" s="65"/>
      <c r="H38" s="65"/>
      <c r="I38" s="95"/>
      <c r="J38" s="66"/>
    </row>
    <row r="39" spans="1:10" ht="14.1" customHeight="1" x14ac:dyDescent="0.2">
      <c r="A39" s="64"/>
      <c r="B39" s="67" t="str">
        <f>IFERROR(CODE(RIGHT(WheatBread9141521425[[#This Row],[UPC]],1)) - 48,"")</f>
        <v/>
      </c>
      <c r="C39"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39" s="67" t="str">
        <f>IF(WheatBread9141521425[[#This Row],[Calc Check]]="","",IF(WheatBread9141521425[[#This Row],[Calc Check]]=10,IF(WheatBread9141521425[[#This Row],[UPC Check]]=0,"YES","NO"),IF(WheatBread9141521425[[#This Row],[Calc Check]]=WheatBread9141521425[[#This Row],[UPC Check]],"YES","NO")))</f>
        <v/>
      </c>
      <c r="E39" s="65"/>
      <c r="F39" s="65"/>
      <c r="G39" s="65"/>
      <c r="H39" s="65"/>
      <c r="I39" s="95"/>
      <c r="J39" s="66"/>
    </row>
    <row r="40" spans="1:10" ht="14.1" customHeight="1" x14ac:dyDescent="0.2">
      <c r="A40" s="64"/>
      <c r="B40" s="67" t="str">
        <f>IFERROR(CODE(RIGHT(WheatBread9141521425[[#This Row],[UPC]],1)) - 48,"")</f>
        <v/>
      </c>
      <c r="C40"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0" s="67" t="str">
        <f>IF(WheatBread9141521425[[#This Row],[Calc Check]]="","",IF(WheatBread9141521425[[#This Row],[Calc Check]]=10,IF(WheatBread9141521425[[#This Row],[UPC Check]]=0,"YES","NO"),IF(WheatBread9141521425[[#This Row],[Calc Check]]=WheatBread9141521425[[#This Row],[UPC Check]],"YES","NO")))</f>
        <v/>
      </c>
      <c r="E40" s="65"/>
      <c r="F40" s="65"/>
      <c r="G40" s="65"/>
      <c r="H40" s="65"/>
      <c r="I40" s="95"/>
      <c r="J40" s="66"/>
    </row>
    <row r="41" spans="1:10" ht="14.1" customHeight="1" x14ac:dyDescent="0.2">
      <c r="A41" s="64"/>
      <c r="B41" s="67" t="str">
        <f>IFERROR(CODE(RIGHT(WheatBread9141521425[[#This Row],[UPC]],1)) - 48,"")</f>
        <v/>
      </c>
      <c r="C41"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1" s="67" t="str">
        <f>IF(WheatBread9141521425[[#This Row],[Calc Check]]="","",IF(WheatBread9141521425[[#This Row],[Calc Check]]=10,IF(WheatBread9141521425[[#This Row],[UPC Check]]=0,"YES","NO"),IF(WheatBread9141521425[[#This Row],[Calc Check]]=WheatBread9141521425[[#This Row],[UPC Check]],"YES","NO")))</f>
        <v/>
      </c>
      <c r="E41" s="65"/>
      <c r="F41" s="65"/>
      <c r="G41" s="65"/>
      <c r="H41" s="65"/>
      <c r="I41" s="95"/>
      <c r="J41" s="66"/>
    </row>
    <row r="42" spans="1:10" ht="14.1" customHeight="1" x14ac:dyDescent="0.2">
      <c r="A42" s="64"/>
      <c r="B42" s="67" t="str">
        <f>IFERROR(CODE(RIGHT(WheatBread9141521425[[#This Row],[UPC]],1)) - 48,"")</f>
        <v/>
      </c>
      <c r="C42"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2" s="67" t="str">
        <f>IF(WheatBread9141521425[[#This Row],[Calc Check]]="","",IF(WheatBread9141521425[[#This Row],[Calc Check]]=10,IF(WheatBread9141521425[[#This Row],[UPC Check]]=0,"YES","NO"),IF(WheatBread9141521425[[#This Row],[Calc Check]]=WheatBread9141521425[[#This Row],[UPC Check]],"YES","NO")))</f>
        <v/>
      </c>
      <c r="E42" s="65"/>
      <c r="F42" s="65"/>
      <c r="G42" s="65"/>
      <c r="H42" s="65"/>
      <c r="I42" s="95"/>
      <c r="J42" s="66"/>
    </row>
    <row r="43" spans="1:10" ht="14.1" customHeight="1" x14ac:dyDescent="0.2">
      <c r="A43" s="64"/>
      <c r="B43" s="67" t="str">
        <f>IFERROR(CODE(RIGHT(WheatBread9141521425[[#This Row],[UPC]],1)) - 48,"")</f>
        <v/>
      </c>
      <c r="C43"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3" s="67" t="str">
        <f>IF(WheatBread9141521425[[#This Row],[Calc Check]]="","",IF(WheatBread9141521425[[#This Row],[Calc Check]]=10,IF(WheatBread9141521425[[#This Row],[UPC Check]]=0,"YES","NO"),IF(WheatBread9141521425[[#This Row],[Calc Check]]=WheatBread9141521425[[#This Row],[UPC Check]],"YES","NO")))</f>
        <v/>
      </c>
      <c r="E43" s="65"/>
      <c r="F43" s="65"/>
      <c r="G43" s="65"/>
      <c r="H43" s="65"/>
      <c r="I43" s="95"/>
      <c r="J43" s="66"/>
    </row>
    <row r="44" spans="1:10" ht="14.1" customHeight="1" x14ac:dyDescent="0.2">
      <c r="A44" s="64"/>
      <c r="B44" s="67" t="str">
        <f>IFERROR(CODE(RIGHT(WheatBread9141521425[[#This Row],[UPC]],1)) - 48,"")</f>
        <v/>
      </c>
      <c r="C44"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4" s="67" t="str">
        <f>IF(WheatBread9141521425[[#This Row],[Calc Check]]="","",IF(WheatBread9141521425[[#This Row],[Calc Check]]=10,IF(WheatBread9141521425[[#This Row],[UPC Check]]=0,"YES","NO"),IF(WheatBread9141521425[[#This Row],[Calc Check]]=WheatBread9141521425[[#This Row],[UPC Check]],"YES","NO")))</f>
        <v/>
      </c>
      <c r="E44" s="65"/>
      <c r="F44" s="65"/>
      <c r="G44" s="65"/>
      <c r="H44" s="65"/>
      <c r="I44" s="95"/>
      <c r="J44" s="66"/>
    </row>
    <row r="45" spans="1:10" ht="14.1" customHeight="1" x14ac:dyDescent="0.2">
      <c r="A45" s="64"/>
      <c r="B45" s="67" t="str">
        <f>IFERROR(CODE(RIGHT(WheatBread9141521425[[#This Row],[UPC]],1)) - 48,"")</f>
        <v/>
      </c>
      <c r="C45" s="6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5" s="67" t="str">
        <f>IF(WheatBread9141521425[[#This Row],[Calc Check]]="","",IF(WheatBread9141521425[[#This Row],[Calc Check]]=10,IF(WheatBread9141521425[[#This Row],[UPC Check]]=0,"YES","NO"),IF(WheatBread9141521425[[#This Row],[Calc Check]]=WheatBread9141521425[[#This Row],[UPC Check]],"YES","NO")))</f>
        <v/>
      </c>
      <c r="E45" s="65"/>
      <c r="F45" s="65"/>
      <c r="G45" s="65"/>
      <c r="H45" s="65"/>
      <c r="I45" s="95"/>
      <c r="J45" s="66"/>
    </row>
    <row r="46" spans="1:10" x14ac:dyDescent="0.2">
      <c r="A46" s="76"/>
      <c r="B46" s="77" t="str">
        <f>IFERROR(CODE(RIGHT(WheatBread9141521425[[#This Row],[UPC]],1)) - 48,"")</f>
        <v/>
      </c>
      <c r="C46"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6" s="77" t="str">
        <f>IF(WheatBread9141521425[[#This Row],[Calc Check]]="","",IF(WheatBread9141521425[[#This Row],[Calc Check]]=10,IF(WheatBread9141521425[[#This Row],[UPC Check]]=0,"YES","NO"),IF(WheatBread9141521425[[#This Row],[Calc Check]]=WheatBread9141521425[[#This Row],[UPC Check]],"YES","NO")))</f>
        <v/>
      </c>
      <c r="E46" s="75"/>
      <c r="F46" s="75"/>
      <c r="G46" s="75"/>
      <c r="H46" s="75"/>
      <c r="I46" s="95"/>
      <c r="J46" s="78"/>
    </row>
    <row r="47" spans="1:10" x14ac:dyDescent="0.2">
      <c r="A47" s="76"/>
      <c r="B47" s="77" t="str">
        <f>IFERROR(CODE(RIGHT(WheatBread9141521425[[#This Row],[UPC]],1)) - 48,"")</f>
        <v/>
      </c>
      <c r="C47"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7" s="77" t="str">
        <f>IF(WheatBread9141521425[[#This Row],[Calc Check]]="","",IF(WheatBread9141521425[[#This Row],[Calc Check]]=10,IF(WheatBread9141521425[[#This Row],[UPC Check]]=0,"YES","NO"),IF(WheatBread9141521425[[#This Row],[Calc Check]]=WheatBread9141521425[[#This Row],[UPC Check]],"YES","NO")))</f>
        <v/>
      </c>
      <c r="E47" s="75"/>
      <c r="F47" s="75"/>
      <c r="G47" s="75"/>
      <c r="H47" s="75"/>
      <c r="I47" s="95"/>
      <c r="J47" s="78"/>
    </row>
    <row r="48" spans="1:10" x14ac:dyDescent="0.2">
      <c r="A48" s="76"/>
      <c r="B48" s="77" t="str">
        <f>IFERROR(CODE(RIGHT(WheatBread9141521425[[#This Row],[UPC]],1)) - 48,"")</f>
        <v/>
      </c>
      <c r="C48"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8" s="77" t="str">
        <f>IF(WheatBread9141521425[[#This Row],[Calc Check]]="","",IF(WheatBread9141521425[[#This Row],[Calc Check]]=10,IF(WheatBread9141521425[[#This Row],[UPC Check]]=0,"YES","NO"),IF(WheatBread9141521425[[#This Row],[Calc Check]]=WheatBread9141521425[[#This Row],[UPC Check]],"YES","NO")))</f>
        <v/>
      </c>
      <c r="E48" s="75"/>
      <c r="F48" s="75"/>
      <c r="G48" s="75"/>
      <c r="H48" s="75"/>
      <c r="I48" s="95"/>
      <c r="J48" s="78"/>
    </row>
    <row r="49" spans="1:10" x14ac:dyDescent="0.2">
      <c r="A49" s="76"/>
      <c r="B49" s="77" t="str">
        <f>IFERROR(CODE(RIGHT(WheatBread9141521425[[#This Row],[UPC]],1)) - 48,"")</f>
        <v/>
      </c>
      <c r="C49"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49" s="77" t="str">
        <f>IF(WheatBread9141521425[[#This Row],[Calc Check]]="","",IF(WheatBread9141521425[[#This Row],[Calc Check]]=10,IF(WheatBread9141521425[[#This Row],[UPC Check]]=0,"YES","NO"),IF(WheatBread9141521425[[#This Row],[Calc Check]]=WheatBread9141521425[[#This Row],[UPC Check]],"YES","NO")))</f>
        <v/>
      </c>
      <c r="E49" s="75"/>
      <c r="F49" s="75"/>
      <c r="G49" s="75"/>
      <c r="H49" s="75"/>
      <c r="I49" s="95"/>
      <c r="J49" s="78"/>
    </row>
    <row r="50" spans="1:10" x14ac:dyDescent="0.2">
      <c r="A50" s="76"/>
      <c r="B50" s="77" t="str">
        <f>IFERROR(CODE(RIGHT(WheatBread9141521425[[#This Row],[UPC]],1)) - 48,"")</f>
        <v/>
      </c>
      <c r="C50"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0" s="77" t="str">
        <f>IF(WheatBread9141521425[[#This Row],[Calc Check]]="","",IF(WheatBread9141521425[[#This Row],[Calc Check]]=10,IF(WheatBread9141521425[[#This Row],[UPC Check]]=0,"YES","NO"),IF(WheatBread9141521425[[#This Row],[Calc Check]]=WheatBread9141521425[[#This Row],[UPC Check]],"YES","NO")))</f>
        <v/>
      </c>
      <c r="E50" s="75"/>
      <c r="F50" s="75"/>
      <c r="G50" s="75"/>
      <c r="H50" s="75"/>
      <c r="I50" s="95"/>
      <c r="J50" s="78"/>
    </row>
    <row r="51" spans="1:10" x14ac:dyDescent="0.2">
      <c r="A51" s="76"/>
      <c r="B51" s="77" t="str">
        <f>IFERROR(CODE(RIGHT(WheatBread9141521425[[#This Row],[UPC]],1)) - 48,"")</f>
        <v/>
      </c>
      <c r="C51"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1" s="77" t="str">
        <f>IF(WheatBread9141521425[[#This Row],[Calc Check]]="","",IF(WheatBread9141521425[[#This Row],[Calc Check]]=10,IF(WheatBread9141521425[[#This Row],[UPC Check]]=0,"YES","NO"),IF(WheatBread9141521425[[#This Row],[Calc Check]]=WheatBread9141521425[[#This Row],[UPC Check]],"YES","NO")))</f>
        <v/>
      </c>
      <c r="E51" s="75"/>
      <c r="F51" s="75"/>
      <c r="G51" s="75"/>
      <c r="H51" s="75"/>
      <c r="I51" s="95"/>
      <c r="J51" s="78"/>
    </row>
    <row r="52" spans="1:10" x14ac:dyDescent="0.2">
      <c r="A52" s="76"/>
      <c r="B52" s="77" t="str">
        <f>IFERROR(CODE(RIGHT(WheatBread9141521425[[#This Row],[UPC]],1)) - 48,"")</f>
        <v/>
      </c>
      <c r="C52"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2" s="77" t="str">
        <f>IF(WheatBread9141521425[[#This Row],[Calc Check]]="","",IF(WheatBread9141521425[[#This Row],[Calc Check]]=10,IF(WheatBread9141521425[[#This Row],[UPC Check]]=0,"YES","NO"),IF(WheatBread9141521425[[#This Row],[Calc Check]]=WheatBread9141521425[[#This Row],[UPC Check]],"YES","NO")))</f>
        <v/>
      </c>
      <c r="E52" s="75"/>
      <c r="F52" s="75"/>
      <c r="G52" s="75"/>
      <c r="H52" s="75"/>
      <c r="I52" s="95"/>
      <c r="J52" s="78"/>
    </row>
    <row r="53" spans="1:10" x14ac:dyDescent="0.2">
      <c r="A53" s="76"/>
      <c r="B53" s="77" t="str">
        <f>IFERROR(CODE(RIGHT(WheatBread9141521425[[#This Row],[UPC]],1)) - 48,"")</f>
        <v/>
      </c>
      <c r="C53"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3" s="77" t="str">
        <f>IF(WheatBread9141521425[[#This Row],[Calc Check]]="","",IF(WheatBread9141521425[[#This Row],[Calc Check]]=10,IF(WheatBread9141521425[[#This Row],[UPC Check]]=0,"YES","NO"),IF(WheatBread9141521425[[#This Row],[Calc Check]]=WheatBread9141521425[[#This Row],[UPC Check]],"YES","NO")))</f>
        <v/>
      </c>
      <c r="E53" s="75"/>
      <c r="F53" s="75"/>
      <c r="G53" s="75"/>
      <c r="H53" s="75"/>
      <c r="I53" s="95"/>
      <c r="J53" s="78"/>
    </row>
    <row r="54" spans="1:10" x14ac:dyDescent="0.2">
      <c r="A54" s="76"/>
      <c r="B54" s="77" t="str">
        <f>IFERROR(CODE(RIGHT(WheatBread9141521425[[#This Row],[UPC]],1)) - 48,"")</f>
        <v/>
      </c>
      <c r="C54"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4" s="77" t="str">
        <f>IF(WheatBread9141521425[[#This Row],[Calc Check]]="","",IF(WheatBread9141521425[[#This Row],[Calc Check]]=10,IF(WheatBread9141521425[[#This Row],[UPC Check]]=0,"YES","NO"),IF(WheatBread9141521425[[#This Row],[Calc Check]]=WheatBread9141521425[[#This Row],[UPC Check]],"YES","NO")))</f>
        <v/>
      </c>
      <c r="E54" s="75"/>
      <c r="F54" s="75"/>
      <c r="G54" s="75"/>
      <c r="H54" s="75"/>
      <c r="I54" s="95"/>
      <c r="J54" s="78"/>
    </row>
    <row r="55" spans="1:10" x14ac:dyDescent="0.2">
      <c r="A55" s="76"/>
      <c r="B55" s="77" t="str">
        <f>IFERROR(CODE(RIGHT(WheatBread9141521425[[#This Row],[UPC]],1)) - 48,"")</f>
        <v/>
      </c>
      <c r="C55"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5" s="77" t="str">
        <f>IF(WheatBread9141521425[[#This Row],[Calc Check]]="","",IF(WheatBread9141521425[[#This Row],[Calc Check]]=10,IF(WheatBread9141521425[[#This Row],[UPC Check]]=0,"YES","NO"),IF(WheatBread9141521425[[#This Row],[Calc Check]]=WheatBread9141521425[[#This Row],[UPC Check]],"YES","NO")))</f>
        <v/>
      </c>
      <c r="E55" s="75"/>
      <c r="F55" s="75"/>
      <c r="G55" s="75"/>
      <c r="H55" s="75"/>
      <c r="I55" s="95"/>
      <c r="J55" s="78"/>
    </row>
    <row r="56" spans="1:10" x14ac:dyDescent="0.2">
      <c r="A56" s="76"/>
      <c r="B56" s="77" t="str">
        <f>IFERROR(CODE(RIGHT(WheatBread9141521425[[#This Row],[UPC]],1)) - 48,"")</f>
        <v/>
      </c>
      <c r="C56"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6" s="77" t="str">
        <f>IF(WheatBread9141521425[[#This Row],[Calc Check]]="","",IF(WheatBread9141521425[[#This Row],[Calc Check]]=10,IF(WheatBread9141521425[[#This Row],[UPC Check]]=0,"YES","NO"),IF(WheatBread9141521425[[#This Row],[Calc Check]]=WheatBread9141521425[[#This Row],[UPC Check]],"YES","NO")))</f>
        <v/>
      </c>
      <c r="E56" s="75"/>
      <c r="F56" s="75"/>
      <c r="G56" s="75"/>
      <c r="H56" s="75"/>
      <c r="I56" s="95"/>
      <c r="J56" s="78"/>
    </row>
    <row r="57" spans="1:10" x14ac:dyDescent="0.2">
      <c r="A57" s="76"/>
      <c r="B57" s="77" t="str">
        <f>IFERROR(CODE(RIGHT(WheatBread9141521425[[#This Row],[UPC]],1)) - 48,"")</f>
        <v/>
      </c>
      <c r="C57"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7" s="77" t="str">
        <f>IF(WheatBread9141521425[[#This Row],[Calc Check]]="","",IF(WheatBread9141521425[[#This Row],[Calc Check]]=10,IF(WheatBread9141521425[[#This Row],[UPC Check]]=0,"YES","NO"),IF(WheatBread9141521425[[#This Row],[Calc Check]]=WheatBread9141521425[[#This Row],[UPC Check]],"YES","NO")))</f>
        <v/>
      </c>
      <c r="E57" s="75"/>
      <c r="F57" s="75"/>
      <c r="G57" s="75"/>
      <c r="H57" s="75"/>
      <c r="I57" s="95"/>
      <c r="J57" s="78"/>
    </row>
    <row r="58" spans="1:10" x14ac:dyDescent="0.2">
      <c r="A58" s="76"/>
      <c r="B58" s="77" t="str">
        <f>IFERROR(CODE(RIGHT(WheatBread9141521425[[#This Row],[UPC]],1)) - 48,"")</f>
        <v/>
      </c>
      <c r="C58"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8" s="77" t="str">
        <f>IF(WheatBread9141521425[[#This Row],[Calc Check]]="","",IF(WheatBread9141521425[[#This Row],[Calc Check]]=10,IF(WheatBread9141521425[[#This Row],[UPC Check]]=0,"YES","NO"),IF(WheatBread9141521425[[#This Row],[Calc Check]]=WheatBread9141521425[[#This Row],[UPC Check]],"YES","NO")))</f>
        <v/>
      </c>
      <c r="E58" s="75"/>
      <c r="F58" s="75"/>
      <c r="G58" s="75"/>
      <c r="H58" s="75"/>
      <c r="I58" s="95"/>
      <c r="J58" s="78"/>
    </row>
    <row r="59" spans="1:10" x14ac:dyDescent="0.2">
      <c r="A59" s="76"/>
      <c r="B59" s="77" t="str">
        <f>IFERROR(CODE(RIGHT(WheatBread9141521425[[#This Row],[UPC]],1)) - 48,"")</f>
        <v/>
      </c>
      <c r="C59"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59" s="77" t="str">
        <f>IF(WheatBread9141521425[[#This Row],[Calc Check]]="","",IF(WheatBread9141521425[[#This Row],[Calc Check]]=10,IF(WheatBread9141521425[[#This Row],[UPC Check]]=0,"YES","NO"),IF(WheatBread9141521425[[#This Row],[Calc Check]]=WheatBread9141521425[[#This Row],[UPC Check]],"YES","NO")))</f>
        <v/>
      </c>
      <c r="E59" s="75"/>
      <c r="F59" s="75"/>
      <c r="G59" s="75"/>
      <c r="H59" s="75"/>
      <c r="I59" s="95"/>
      <c r="J59" s="78"/>
    </row>
    <row r="60" spans="1:10" x14ac:dyDescent="0.2">
      <c r="A60" s="76"/>
      <c r="B60" s="77" t="str">
        <f>IFERROR(CODE(RIGHT(WheatBread9141521425[[#This Row],[UPC]],1)) - 48,"")</f>
        <v/>
      </c>
      <c r="C60"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0" s="77" t="str">
        <f>IF(WheatBread9141521425[[#This Row],[Calc Check]]="","",IF(WheatBread9141521425[[#This Row],[Calc Check]]=10,IF(WheatBread9141521425[[#This Row],[UPC Check]]=0,"YES","NO"),IF(WheatBread9141521425[[#This Row],[Calc Check]]=WheatBread9141521425[[#This Row],[UPC Check]],"YES","NO")))</f>
        <v/>
      </c>
      <c r="E60" s="75"/>
      <c r="F60" s="75"/>
      <c r="G60" s="75"/>
      <c r="H60" s="75"/>
      <c r="I60" s="95"/>
      <c r="J60" s="78"/>
    </row>
    <row r="61" spans="1:10" x14ac:dyDescent="0.2">
      <c r="A61" s="76"/>
      <c r="B61" s="77" t="str">
        <f>IFERROR(CODE(RIGHT(WheatBread9141521425[[#This Row],[UPC]],1)) - 48,"")</f>
        <v/>
      </c>
      <c r="C61"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1" s="77" t="str">
        <f>IF(WheatBread9141521425[[#This Row],[Calc Check]]="","",IF(WheatBread9141521425[[#This Row],[Calc Check]]=10,IF(WheatBread9141521425[[#This Row],[UPC Check]]=0,"YES","NO"),IF(WheatBread9141521425[[#This Row],[Calc Check]]=WheatBread9141521425[[#This Row],[UPC Check]],"YES","NO")))</f>
        <v/>
      </c>
      <c r="E61" s="75"/>
      <c r="F61" s="75"/>
      <c r="G61" s="75"/>
      <c r="H61" s="75"/>
      <c r="I61" s="95"/>
      <c r="J61" s="78"/>
    </row>
    <row r="62" spans="1:10" x14ac:dyDescent="0.2">
      <c r="A62" s="76"/>
      <c r="B62" s="77" t="str">
        <f>IFERROR(CODE(RIGHT(WheatBread9141521425[[#This Row],[UPC]],1)) - 48,"")</f>
        <v/>
      </c>
      <c r="C62"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2" s="77" t="str">
        <f>IF(WheatBread9141521425[[#This Row],[Calc Check]]="","",IF(WheatBread9141521425[[#This Row],[Calc Check]]=10,IF(WheatBread9141521425[[#This Row],[UPC Check]]=0,"YES","NO"),IF(WheatBread9141521425[[#This Row],[Calc Check]]=WheatBread9141521425[[#This Row],[UPC Check]],"YES","NO")))</f>
        <v/>
      </c>
      <c r="E62" s="75"/>
      <c r="F62" s="75"/>
      <c r="G62" s="75"/>
      <c r="H62" s="75"/>
      <c r="I62" s="95"/>
      <c r="J62" s="78"/>
    </row>
    <row r="63" spans="1:10" x14ac:dyDescent="0.2">
      <c r="A63" s="76"/>
      <c r="B63" s="77" t="str">
        <f>IFERROR(CODE(RIGHT(WheatBread9141521425[[#This Row],[UPC]],1)) - 48,"")</f>
        <v/>
      </c>
      <c r="C63"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3" s="77" t="str">
        <f>IF(WheatBread9141521425[[#This Row],[Calc Check]]="","",IF(WheatBread9141521425[[#This Row],[Calc Check]]=10,IF(WheatBread9141521425[[#This Row],[UPC Check]]=0,"YES","NO"),IF(WheatBread9141521425[[#This Row],[Calc Check]]=WheatBread9141521425[[#This Row],[UPC Check]],"YES","NO")))</f>
        <v/>
      </c>
      <c r="E63" s="75"/>
      <c r="F63" s="75"/>
      <c r="G63" s="75"/>
      <c r="H63" s="75"/>
      <c r="I63" s="95"/>
      <c r="J63" s="78"/>
    </row>
    <row r="64" spans="1:10" x14ac:dyDescent="0.2">
      <c r="A64" s="76"/>
      <c r="B64" s="77" t="str">
        <f>IFERROR(CODE(RIGHT(WheatBread9141521425[[#This Row],[UPC]],1)) - 48,"")</f>
        <v/>
      </c>
      <c r="C64"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4" s="77" t="str">
        <f>IF(WheatBread9141521425[[#This Row],[Calc Check]]="","",IF(WheatBread9141521425[[#This Row],[Calc Check]]=10,IF(WheatBread9141521425[[#This Row],[UPC Check]]=0,"YES","NO"),IF(WheatBread9141521425[[#This Row],[Calc Check]]=WheatBread9141521425[[#This Row],[UPC Check]],"YES","NO")))</f>
        <v/>
      </c>
      <c r="E64" s="75"/>
      <c r="F64" s="75"/>
      <c r="G64" s="75"/>
      <c r="H64" s="75"/>
      <c r="I64" s="95"/>
      <c r="J64" s="78"/>
    </row>
    <row r="65" spans="1:10" x14ac:dyDescent="0.2">
      <c r="A65" s="76"/>
      <c r="B65" s="77" t="str">
        <f>IFERROR(CODE(RIGHT(WheatBread9141521425[[#This Row],[UPC]],1)) - 48,"")</f>
        <v/>
      </c>
      <c r="C65"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5" s="77" t="str">
        <f>IF(WheatBread9141521425[[#This Row],[Calc Check]]="","",IF(WheatBread9141521425[[#This Row],[Calc Check]]=10,IF(WheatBread9141521425[[#This Row],[UPC Check]]=0,"YES","NO"),IF(WheatBread9141521425[[#This Row],[Calc Check]]=WheatBread9141521425[[#This Row],[UPC Check]],"YES","NO")))</f>
        <v/>
      </c>
      <c r="E65" s="75"/>
      <c r="F65" s="75"/>
      <c r="G65" s="75"/>
      <c r="H65" s="75"/>
      <c r="I65" s="95"/>
      <c r="J65" s="78"/>
    </row>
    <row r="66" spans="1:10" x14ac:dyDescent="0.2">
      <c r="A66" s="76"/>
      <c r="B66" s="77" t="str">
        <f>IFERROR(CODE(RIGHT(WheatBread9141521425[[#This Row],[UPC]],1)) - 48,"")</f>
        <v/>
      </c>
      <c r="C66" s="77" t="str">
        <f>IFERROR(CODE(10 - MOD(3*SUM(MID(WheatBread9141521425[UPC],2,1),MID(WheatBread9141521425[UPC],4,1),MID(WheatBread9141521425[UPC],6,1),MID(WheatBread9141521425[UPC],8,1),MID(WheatBread9141521425[UPC],10,1),MID(WheatBread9141521425[UPC],12,1))+SUM(MID(WheatBread9141521425[UPC],1,1),MID(WheatBread9141521425[UPC],3,1),MID(WheatBread9141521425[UPC],5,1),MID(WheatBread9141521425[UPC],7,1),MID(WheatBread9141521425[UPC],9,1),MID(WheatBread9141521425[UPC],11,1)),10))-48,"")</f>
        <v/>
      </c>
      <c r="D66" s="77" t="str">
        <f>IF(WheatBread9141521425[[#This Row],[Calc Check]]="","",IF(WheatBread9141521425[[#This Row],[Calc Check]]=10,IF(WheatBread9141521425[[#This Row],[UPC Check]]=0,"YES","NO"),IF(WheatBread9141521425[[#This Row],[Calc Check]]=WheatBread9141521425[[#This Row],[UPC Check]],"YES","NO")))</f>
        <v/>
      </c>
      <c r="E66" s="75"/>
      <c r="F66" s="75"/>
      <c r="G66" s="75"/>
      <c r="H66" s="75"/>
      <c r="I66" s="95"/>
      <c r="J66" s="78"/>
    </row>
  </sheetData>
  <sheetProtection algorithmName="SHA-512" hashValue="A7ltIey6XCBQDSdt3WStx4FsOupi3XLLXdDQ+KW3WPkAuGusxPInxwRlHG04mZ3TTrMSzYAkoSbwy0DFIeNboQ==" saltValue="1/tSSeKcna7DZ09JrMB8Vw==" spinCount="100000" sheet="1" objects="1" scenarios="1" selectLockedCells="1"/>
  <mergeCells count="20">
    <mergeCell ref="A17:I17"/>
    <mergeCell ref="A18:I18"/>
    <mergeCell ref="A19:I19"/>
    <mergeCell ref="A10:E10"/>
    <mergeCell ref="F10:I10"/>
    <mergeCell ref="A11:E11"/>
    <mergeCell ref="F11:I11"/>
    <mergeCell ref="F12:I12"/>
    <mergeCell ref="A16:I16"/>
    <mergeCell ref="F9:I9"/>
    <mergeCell ref="A1:H1"/>
    <mergeCell ref="A3:E3"/>
    <mergeCell ref="F3:I3"/>
    <mergeCell ref="A4:E4"/>
    <mergeCell ref="F4:I4"/>
    <mergeCell ref="F5:I5"/>
    <mergeCell ref="F6:I6"/>
    <mergeCell ref="A5:E5"/>
    <mergeCell ref="F7:I7"/>
    <mergeCell ref="F8:I8"/>
  </mergeCells>
  <dataValidations count="1">
    <dataValidation allowBlank="1" showInputMessage="1" sqref="I27:J66"/>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Normal="100" workbookViewId="0">
      <selection activeCell="A24" sqref="A24"/>
    </sheetView>
  </sheetViews>
  <sheetFormatPr defaultColWidth="8.7109375" defaultRowHeight="12.75" x14ac:dyDescent="0.2"/>
  <cols>
    <col min="1" max="1" width="21.42578125" style="19" customWidth="1"/>
    <col min="2" max="2" width="7.140625" style="19" customWidth="1"/>
    <col min="3" max="3" width="7" style="19" customWidth="1"/>
    <col min="4" max="4" width="7.140625" style="19" customWidth="1"/>
    <col min="5" max="6" width="18.140625" style="19" customWidth="1"/>
    <col min="7" max="7" width="23.42578125" style="19" customWidth="1"/>
    <col min="8" max="8" width="11.85546875" style="19" customWidth="1"/>
    <col min="9" max="9" width="39.28515625" style="42" customWidth="1"/>
    <col min="10" max="10" width="33.425781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198</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33"/>
      <c r="J3" s="33"/>
      <c r="K3" s="31"/>
      <c r="L3" s="31"/>
      <c r="M3" s="34"/>
      <c r="N3" s="34"/>
    </row>
    <row r="4" spans="1:14" ht="14.45" customHeight="1" x14ac:dyDescent="0.2">
      <c r="A4" s="102" t="s">
        <v>199</v>
      </c>
      <c r="B4" s="102"/>
      <c r="C4" s="102"/>
      <c r="D4" s="102"/>
      <c r="E4" s="102"/>
      <c r="F4" s="102" t="s">
        <v>200</v>
      </c>
      <c r="G4" s="102"/>
      <c r="H4" s="102"/>
      <c r="I4" s="33"/>
      <c r="J4" s="33"/>
      <c r="K4" s="36"/>
      <c r="L4" s="36"/>
      <c r="M4" s="37"/>
      <c r="N4" s="37"/>
    </row>
    <row r="5" spans="1:14" ht="14.45" customHeight="1" x14ac:dyDescent="0.2">
      <c r="A5" s="102"/>
      <c r="B5" s="102"/>
      <c r="C5" s="102"/>
      <c r="D5" s="102"/>
      <c r="E5" s="102"/>
      <c r="F5" s="102" t="s">
        <v>201</v>
      </c>
      <c r="G5" s="102"/>
      <c r="H5" s="102"/>
      <c r="I5" s="33"/>
      <c r="J5" s="33"/>
      <c r="K5" s="31"/>
      <c r="L5" s="31"/>
      <c r="M5" s="34"/>
      <c r="N5" s="34"/>
    </row>
    <row r="6" spans="1:14" ht="14.45" customHeight="1" x14ac:dyDescent="0.2">
      <c r="B6" s="71"/>
      <c r="C6" s="71"/>
      <c r="D6" s="71"/>
      <c r="E6" s="59"/>
      <c r="F6" s="102" t="s">
        <v>202</v>
      </c>
      <c r="G6" s="102"/>
      <c r="H6" s="102"/>
      <c r="I6" s="33"/>
      <c r="J6" s="33"/>
      <c r="K6" s="31"/>
      <c r="L6" s="31"/>
      <c r="M6" s="34"/>
      <c r="N6" s="34"/>
    </row>
    <row r="7" spans="1:14" ht="14.45" customHeight="1" x14ac:dyDescent="0.2">
      <c r="A7" s="59"/>
      <c r="B7" s="59"/>
      <c r="C7" s="59"/>
      <c r="D7" s="59"/>
      <c r="E7" s="59"/>
      <c r="F7" s="109" t="s">
        <v>203</v>
      </c>
      <c r="G7" s="109"/>
      <c r="H7" s="109"/>
      <c r="I7" s="33"/>
      <c r="J7" s="33"/>
      <c r="K7" s="31"/>
      <c r="L7" s="31"/>
      <c r="M7" s="34"/>
      <c r="N7" s="34"/>
    </row>
    <row r="8" spans="1:14" ht="14.45" customHeight="1" x14ac:dyDescent="0.2">
      <c r="A8" s="59"/>
      <c r="B8" s="59"/>
      <c r="C8" s="59"/>
      <c r="D8" s="59"/>
      <c r="E8" s="59"/>
      <c r="F8" s="46"/>
      <c r="G8" s="46"/>
      <c r="H8" s="46"/>
      <c r="I8" s="33"/>
      <c r="J8" s="33"/>
      <c r="K8" s="31"/>
      <c r="L8" s="31"/>
      <c r="M8" s="34"/>
      <c r="N8" s="34"/>
    </row>
    <row r="9" spans="1:14" ht="14.45" customHeight="1" x14ac:dyDescent="0.2">
      <c r="B9" s="112" t="s">
        <v>44</v>
      </c>
      <c r="C9" s="112"/>
      <c r="D9" s="112"/>
      <c r="E9" s="112"/>
      <c r="F9" s="112"/>
      <c r="G9" s="112"/>
      <c r="H9" s="46"/>
      <c r="I9" s="33"/>
      <c r="J9" s="33"/>
      <c r="K9" s="31"/>
      <c r="L9" s="31"/>
      <c r="M9" s="34"/>
      <c r="N9" s="34"/>
    </row>
    <row r="10" spans="1:14" ht="14.45" customHeight="1" x14ac:dyDescent="0.2">
      <c r="B10" s="111" t="s">
        <v>204</v>
      </c>
      <c r="C10" s="111"/>
      <c r="D10" s="111"/>
      <c r="E10" s="111"/>
      <c r="F10" s="111"/>
      <c r="G10" s="111"/>
      <c r="H10" s="46"/>
      <c r="I10" s="33"/>
      <c r="J10" s="33"/>
      <c r="K10" s="31"/>
      <c r="L10" s="31"/>
      <c r="M10" s="34"/>
      <c r="N10" s="34"/>
    </row>
    <row r="11" spans="1:14" ht="14.45" customHeight="1" x14ac:dyDescent="0.2">
      <c r="B11" s="111" t="s">
        <v>205</v>
      </c>
      <c r="C11" s="111"/>
      <c r="D11" s="111"/>
      <c r="E11" s="111"/>
      <c r="F11" s="111"/>
      <c r="G11" s="111"/>
      <c r="H11" s="46"/>
      <c r="I11" s="33"/>
      <c r="J11" s="33"/>
      <c r="K11" s="31"/>
      <c r="L11" s="31"/>
      <c r="M11" s="34"/>
      <c r="N11" s="34"/>
    </row>
    <row r="12" spans="1:14" ht="14.45" customHeight="1" x14ac:dyDescent="0.2">
      <c r="B12" s="111" t="s">
        <v>206</v>
      </c>
      <c r="C12" s="111"/>
      <c r="D12" s="111"/>
      <c r="E12" s="111"/>
      <c r="F12" s="111"/>
      <c r="G12" s="111"/>
      <c r="H12" s="46"/>
      <c r="I12" s="33"/>
      <c r="J12" s="33"/>
      <c r="K12" s="31"/>
      <c r="L12" s="31"/>
      <c r="M12" s="34"/>
      <c r="N12" s="34"/>
    </row>
    <row r="13" spans="1:14" ht="14.45" customHeight="1" x14ac:dyDescent="0.2">
      <c r="B13" s="111" t="s">
        <v>207</v>
      </c>
      <c r="C13" s="111"/>
      <c r="D13" s="111"/>
      <c r="E13" s="111"/>
      <c r="F13" s="111"/>
      <c r="G13" s="111"/>
      <c r="H13" s="46"/>
      <c r="I13" s="33"/>
      <c r="J13" s="33"/>
      <c r="K13" s="31"/>
      <c r="L13" s="31"/>
      <c r="M13" s="34"/>
      <c r="N13" s="34"/>
    </row>
    <row r="14" spans="1:14" ht="14.45" customHeight="1" x14ac:dyDescent="0.2">
      <c r="B14" s="111" t="s">
        <v>208</v>
      </c>
      <c r="C14" s="111"/>
      <c r="D14" s="111"/>
      <c r="E14" s="111"/>
      <c r="F14" s="111"/>
      <c r="G14" s="111"/>
      <c r="H14" s="46"/>
      <c r="I14" s="33"/>
      <c r="J14" s="33"/>
      <c r="K14" s="31"/>
      <c r="L14" s="31"/>
      <c r="M14" s="34"/>
      <c r="N14" s="34"/>
    </row>
    <row r="15" spans="1:14" ht="14.45" customHeight="1" x14ac:dyDescent="0.2">
      <c r="B15" s="111" t="s">
        <v>209</v>
      </c>
      <c r="C15" s="111"/>
      <c r="D15" s="111"/>
      <c r="E15" s="111"/>
      <c r="F15" s="111"/>
      <c r="G15" s="111"/>
      <c r="H15" s="46"/>
      <c r="I15" s="33"/>
      <c r="J15" s="33"/>
      <c r="K15" s="31"/>
      <c r="L15" s="31"/>
      <c r="M15" s="34"/>
      <c r="N15" s="34"/>
    </row>
    <row r="16" spans="1:14" ht="14.45" customHeight="1" x14ac:dyDescent="0.2">
      <c r="B16" s="111" t="s">
        <v>210</v>
      </c>
      <c r="C16" s="111"/>
      <c r="D16" s="111"/>
      <c r="E16" s="111"/>
      <c r="F16" s="111"/>
      <c r="G16" s="111"/>
      <c r="H16" s="46"/>
      <c r="I16" s="33"/>
      <c r="J16" s="33"/>
      <c r="K16" s="31"/>
      <c r="L16" s="31"/>
      <c r="M16" s="34"/>
      <c r="N16" s="34"/>
    </row>
    <row r="17" spans="1:14" ht="14.45" customHeight="1" x14ac:dyDescent="0.2">
      <c r="A17" s="59"/>
      <c r="B17" s="59"/>
      <c r="C17" s="59"/>
      <c r="D17" s="59"/>
      <c r="E17" s="59"/>
      <c r="F17" s="46"/>
      <c r="G17" s="46"/>
      <c r="H17" s="46"/>
      <c r="I17" s="33"/>
      <c r="J17" s="33"/>
      <c r="K17" s="31"/>
      <c r="L17" s="31"/>
      <c r="M17" s="34"/>
      <c r="N17" s="34"/>
    </row>
    <row r="18" spans="1:14" s="44" customFormat="1" ht="14.45" customHeight="1" x14ac:dyDescent="0.2">
      <c r="A18" s="49"/>
      <c r="B18" s="49"/>
      <c r="C18" s="49"/>
      <c r="D18" s="49"/>
      <c r="E18" s="50"/>
      <c r="F18" s="107"/>
      <c r="G18" s="107"/>
      <c r="H18" s="107"/>
      <c r="I18" s="52"/>
      <c r="J18" s="52"/>
      <c r="K18" s="45"/>
      <c r="L18" s="45"/>
      <c r="M18" s="53"/>
      <c r="N18" s="53"/>
    </row>
    <row r="19" spans="1:14" s="44" customFormat="1" x14ac:dyDescent="0.2">
      <c r="A19" s="57" t="s">
        <v>61</v>
      </c>
      <c r="B19" s="45"/>
      <c r="C19" s="45"/>
      <c r="D19" s="45"/>
      <c r="E19" s="45"/>
      <c r="F19" s="45"/>
      <c r="G19" s="46"/>
      <c r="H19" s="45"/>
      <c r="I19" s="52"/>
      <c r="J19" s="52"/>
      <c r="K19" s="45"/>
      <c r="L19" s="45"/>
      <c r="M19" s="53"/>
      <c r="N19" s="53"/>
    </row>
    <row r="20" spans="1:14" s="44" customFormat="1" x14ac:dyDescent="0.2">
      <c r="A20" s="45" t="s">
        <v>48</v>
      </c>
      <c r="B20" s="45"/>
      <c r="C20" s="45"/>
      <c r="D20" s="45"/>
      <c r="E20" s="45"/>
      <c r="F20" s="45"/>
      <c r="G20" s="46"/>
      <c r="H20" s="45"/>
      <c r="I20" s="52"/>
      <c r="J20" s="52"/>
      <c r="K20" s="45"/>
      <c r="L20" s="45"/>
      <c r="M20" s="53"/>
      <c r="N20" s="53"/>
    </row>
    <row r="21" spans="1:14" ht="14.25" x14ac:dyDescent="0.2">
      <c r="A21" s="54" t="s">
        <v>62</v>
      </c>
      <c r="B21" s="39"/>
      <c r="C21" s="39"/>
      <c r="D21" s="39"/>
      <c r="E21" s="39"/>
      <c r="F21" s="39"/>
      <c r="G21" s="32"/>
      <c r="H21" s="31"/>
      <c r="I21" s="38"/>
      <c r="J21" s="38"/>
      <c r="K21" s="31"/>
      <c r="L21" s="31"/>
      <c r="M21" s="34"/>
      <c r="N21" s="34"/>
    </row>
    <row r="22" spans="1:14" ht="14.25" x14ac:dyDescent="0.2">
      <c r="A22" s="53"/>
      <c r="B22" s="34"/>
      <c r="C22" s="40"/>
      <c r="D22" s="40"/>
      <c r="E22" s="34"/>
      <c r="F22" s="40"/>
      <c r="G22" s="41"/>
      <c r="H22" s="34"/>
      <c r="I22" s="1"/>
      <c r="J22" s="1"/>
      <c r="K22" s="34"/>
      <c r="L22" s="34"/>
      <c r="M22" s="34"/>
      <c r="N22" s="34"/>
    </row>
    <row r="23" spans="1:14" ht="25.5" customHeight="1" x14ac:dyDescent="0.2">
      <c r="A23" s="60" t="s">
        <v>0</v>
      </c>
      <c r="B23" s="61" t="s">
        <v>73</v>
      </c>
      <c r="C23" s="61" t="s">
        <v>74</v>
      </c>
      <c r="D23" s="61" t="s">
        <v>1</v>
      </c>
      <c r="E23" s="61" t="s">
        <v>50</v>
      </c>
      <c r="F23" s="61" t="s">
        <v>51</v>
      </c>
      <c r="G23" s="61" t="s">
        <v>70</v>
      </c>
      <c r="H23" s="61" t="s">
        <v>211</v>
      </c>
      <c r="I23" s="62" t="s">
        <v>289</v>
      </c>
      <c r="J23" s="19"/>
    </row>
    <row r="24" spans="1:14" ht="14.1" customHeight="1" x14ac:dyDescent="0.2">
      <c r="A24" s="64"/>
      <c r="B24" s="67" t="str">
        <f>IFERROR(CODE(RIGHT(WheatBread35101217[[#This Row],[UPC]],1)) - 48,"")</f>
        <v/>
      </c>
      <c r="C24"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24" s="67" t="str">
        <f>IF(WheatBread35101217[[#This Row],[Calc Check]]="","",IF(WheatBread35101217[[#This Row],[Calc Check]]=10,IF(WheatBread35101217[[#This Row],[UPC Check]]=0,"YES","NO"),IF(WheatBread35101217[[#This Row],[Calc Check]]=WheatBread35101217[[#This Row],[UPC Check]],"YES","NO")))</f>
        <v/>
      </c>
      <c r="E24" s="65"/>
      <c r="F24" s="65"/>
      <c r="G24" s="65"/>
      <c r="H24" s="70"/>
      <c r="I24" s="66"/>
      <c r="J24" s="19"/>
    </row>
    <row r="25" spans="1:14" ht="14.1" customHeight="1" x14ac:dyDescent="0.2">
      <c r="A25" s="64"/>
      <c r="B25" s="67" t="str">
        <f>IFERROR(CODE(RIGHT(WheatBread35101217[[#This Row],[UPC]],1)) - 48,"")</f>
        <v/>
      </c>
      <c r="C25"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25" s="67" t="str">
        <f>IF(WheatBread35101217[[#This Row],[Calc Check]]="","",IF(WheatBread35101217[[#This Row],[Calc Check]]=10,IF(WheatBread35101217[[#This Row],[UPC Check]]=0,"YES","NO"),IF(WheatBread35101217[[#This Row],[Calc Check]]=WheatBread35101217[[#This Row],[UPC Check]],"YES","NO")))</f>
        <v/>
      </c>
      <c r="E25" s="65"/>
      <c r="F25" s="65"/>
      <c r="G25" s="65"/>
      <c r="H25" s="70"/>
      <c r="I25" s="66"/>
      <c r="J25" s="19"/>
    </row>
    <row r="26" spans="1:14" ht="14.1" customHeight="1" x14ac:dyDescent="0.2">
      <c r="A26" s="64"/>
      <c r="B26" s="67" t="str">
        <f>IFERROR(CODE(RIGHT(WheatBread35101217[[#This Row],[UPC]],1)) - 48,"")</f>
        <v/>
      </c>
      <c r="C26"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26" s="67" t="str">
        <f>IF(WheatBread35101217[[#This Row],[Calc Check]]="","",IF(WheatBread35101217[[#This Row],[Calc Check]]=10,IF(WheatBread35101217[[#This Row],[UPC Check]]=0,"YES","NO"),IF(WheatBread35101217[[#This Row],[Calc Check]]=WheatBread35101217[[#This Row],[UPC Check]],"YES","NO")))</f>
        <v/>
      </c>
      <c r="E26" s="65"/>
      <c r="F26" s="65"/>
      <c r="G26" s="65"/>
      <c r="H26" s="70"/>
      <c r="I26" s="66"/>
      <c r="J26" s="19"/>
    </row>
    <row r="27" spans="1:14" ht="14.1" customHeight="1" x14ac:dyDescent="0.2">
      <c r="A27" s="64"/>
      <c r="B27" s="67" t="str">
        <f>IFERROR(CODE(RIGHT(WheatBread35101217[[#This Row],[UPC]],1)) - 48,"")</f>
        <v/>
      </c>
      <c r="C27"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27" s="67" t="str">
        <f>IF(WheatBread35101217[[#This Row],[Calc Check]]="","",IF(WheatBread35101217[[#This Row],[Calc Check]]=10,IF(WheatBread35101217[[#This Row],[UPC Check]]=0,"YES","NO"),IF(WheatBread35101217[[#This Row],[Calc Check]]=WheatBread35101217[[#This Row],[UPC Check]],"YES","NO")))</f>
        <v/>
      </c>
      <c r="E27" s="65"/>
      <c r="F27" s="65"/>
      <c r="G27" s="65"/>
      <c r="H27" s="70"/>
      <c r="I27" s="66"/>
      <c r="J27" s="19"/>
    </row>
    <row r="28" spans="1:14" ht="14.1" customHeight="1" x14ac:dyDescent="0.2">
      <c r="A28" s="64"/>
      <c r="B28" s="67" t="str">
        <f>IFERROR(CODE(RIGHT(WheatBread35101217[[#This Row],[UPC]],1)) - 48,"")</f>
        <v/>
      </c>
      <c r="C28"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28" s="67" t="str">
        <f>IF(WheatBread35101217[[#This Row],[Calc Check]]="","",IF(WheatBread35101217[[#This Row],[Calc Check]]=10,IF(WheatBread35101217[[#This Row],[UPC Check]]=0,"YES","NO"),IF(WheatBread35101217[[#This Row],[Calc Check]]=WheatBread35101217[[#This Row],[UPC Check]],"YES","NO")))</f>
        <v/>
      </c>
      <c r="E28" s="65"/>
      <c r="F28" s="65"/>
      <c r="G28" s="65"/>
      <c r="H28" s="70"/>
      <c r="I28" s="66"/>
      <c r="J28" s="19"/>
    </row>
    <row r="29" spans="1:14" ht="14.1" customHeight="1" x14ac:dyDescent="0.2">
      <c r="A29" s="64"/>
      <c r="B29" s="67" t="str">
        <f>IFERROR(CODE(RIGHT(WheatBread35101217[[#This Row],[UPC]],1)) - 48,"")</f>
        <v/>
      </c>
      <c r="C29"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29" s="67" t="str">
        <f>IF(WheatBread35101217[[#This Row],[Calc Check]]="","",IF(WheatBread35101217[[#This Row],[Calc Check]]=10,IF(WheatBread35101217[[#This Row],[UPC Check]]=0,"YES","NO"),IF(WheatBread35101217[[#This Row],[Calc Check]]=WheatBread35101217[[#This Row],[UPC Check]],"YES","NO")))</f>
        <v/>
      </c>
      <c r="E29" s="65"/>
      <c r="F29" s="65"/>
      <c r="G29" s="65"/>
      <c r="H29" s="70"/>
      <c r="I29" s="66"/>
      <c r="J29" s="19"/>
    </row>
    <row r="30" spans="1:14" ht="14.1" customHeight="1" x14ac:dyDescent="0.2">
      <c r="A30" s="64"/>
      <c r="B30" s="67" t="str">
        <f>IFERROR(CODE(RIGHT(WheatBread35101217[[#This Row],[UPC]],1)) - 48,"")</f>
        <v/>
      </c>
      <c r="C30"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0" s="67" t="str">
        <f>IF(WheatBread35101217[[#This Row],[Calc Check]]="","",IF(WheatBread35101217[[#This Row],[Calc Check]]=10,IF(WheatBread35101217[[#This Row],[UPC Check]]=0,"YES","NO"),IF(WheatBread35101217[[#This Row],[Calc Check]]=WheatBread35101217[[#This Row],[UPC Check]],"YES","NO")))</f>
        <v/>
      </c>
      <c r="E30" s="65"/>
      <c r="F30" s="65"/>
      <c r="G30" s="65"/>
      <c r="H30" s="70"/>
      <c r="I30" s="66"/>
      <c r="J30" s="19"/>
    </row>
    <row r="31" spans="1:14" ht="14.1" customHeight="1" x14ac:dyDescent="0.2">
      <c r="A31" s="64"/>
      <c r="B31" s="67" t="str">
        <f>IFERROR(CODE(RIGHT(WheatBread35101217[[#This Row],[UPC]],1)) - 48,"")</f>
        <v/>
      </c>
      <c r="C31"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1" s="67" t="str">
        <f>IF(WheatBread35101217[[#This Row],[Calc Check]]="","",IF(WheatBread35101217[[#This Row],[Calc Check]]=10,IF(WheatBread35101217[[#This Row],[UPC Check]]=0,"YES","NO"),IF(WheatBread35101217[[#This Row],[Calc Check]]=WheatBread35101217[[#This Row],[UPC Check]],"YES","NO")))</f>
        <v/>
      </c>
      <c r="E31" s="65"/>
      <c r="F31" s="65"/>
      <c r="G31" s="65"/>
      <c r="H31" s="70"/>
      <c r="I31" s="66"/>
      <c r="J31" s="19"/>
    </row>
    <row r="32" spans="1:14" ht="14.1" customHeight="1" x14ac:dyDescent="0.2">
      <c r="A32" s="64"/>
      <c r="B32" s="67" t="str">
        <f>IFERROR(CODE(RIGHT(WheatBread35101217[[#This Row],[UPC]],1)) - 48,"")</f>
        <v/>
      </c>
      <c r="C32"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2" s="67" t="str">
        <f>IF(WheatBread35101217[[#This Row],[Calc Check]]="","",IF(WheatBread35101217[[#This Row],[Calc Check]]=10,IF(WheatBread35101217[[#This Row],[UPC Check]]=0,"YES","NO"),IF(WheatBread35101217[[#This Row],[Calc Check]]=WheatBread35101217[[#This Row],[UPC Check]],"YES","NO")))</f>
        <v/>
      </c>
      <c r="E32" s="65"/>
      <c r="F32" s="65"/>
      <c r="G32" s="65"/>
      <c r="H32" s="70"/>
      <c r="I32" s="66"/>
      <c r="J32" s="19"/>
    </row>
    <row r="33" spans="1:10" ht="14.1" customHeight="1" x14ac:dyDescent="0.2">
      <c r="A33" s="64"/>
      <c r="B33" s="67" t="str">
        <f>IFERROR(CODE(RIGHT(WheatBread35101217[[#This Row],[UPC]],1)) - 48,"")</f>
        <v/>
      </c>
      <c r="C33"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3" s="67" t="str">
        <f>IF(WheatBread35101217[[#This Row],[Calc Check]]="","",IF(WheatBread35101217[[#This Row],[Calc Check]]=10,IF(WheatBread35101217[[#This Row],[UPC Check]]=0,"YES","NO"),IF(WheatBread35101217[[#This Row],[Calc Check]]=WheatBread35101217[[#This Row],[UPC Check]],"YES","NO")))</f>
        <v/>
      </c>
      <c r="E33" s="65"/>
      <c r="F33" s="65"/>
      <c r="G33" s="65"/>
      <c r="H33" s="70"/>
      <c r="I33" s="66"/>
      <c r="J33" s="19"/>
    </row>
    <row r="34" spans="1:10" ht="14.1" customHeight="1" x14ac:dyDescent="0.2">
      <c r="A34" s="64"/>
      <c r="B34" s="67" t="str">
        <f>IFERROR(CODE(RIGHT(WheatBread35101217[[#This Row],[UPC]],1)) - 48,"")</f>
        <v/>
      </c>
      <c r="C34"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4" s="67" t="str">
        <f>IF(WheatBread35101217[[#This Row],[Calc Check]]="","",IF(WheatBread35101217[[#This Row],[Calc Check]]=10,IF(WheatBread35101217[[#This Row],[UPC Check]]=0,"YES","NO"),IF(WheatBread35101217[[#This Row],[Calc Check]]=WheatBread35101217[[#This Row],[UPC Check]],"YES","NO")))</f>
        <v/>
      </c>
      <c r="E34" s="65"/>
      <c r="F34" s="65"/>
      <c r="G34" s="65"/>
      <c r="H34" s="70"/>
      <c r="I34" s="66"/>
      <c r="J34" s="19"/>
    </row>
    <row r="35" spans="1:10" ht="14.1" customHeight="1" x14ac:dyDescent="0.2">
      <c r="A35" s="64"/>
      <c r="B35" s="67" t="str">
        <f>IFERROR(CODE(RIGHT(WheatBread35101217[[#This Row],[UPC]],1)) - 48,"")</f>
        <v/>
      </c>
      <c r="C35"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5" s="67" t="str">
        <f>IF(WheatBread35101217[[#This Row],[Calc Check]]="","",IF(WheatBread35101217[[#This Row],[Calc Check]]=10,IF(WheatBread35101217[[#This Row],[UPC Check]]=0,"YES","NO"),IF(WheatBread35101217[[#This Row],[Calc Check]]=WheatBread35101217[[#This Row],[UPC Check]],"YES","NO")))</f>
        <v/>
      </c>
      <c r="E35" s="65"/>
      <c r="F35" s="65"/>
      <c r="G35" s="65"/>
      <c r="H35" s="70"/>
      <c r="I35" s="66"/>
      <c r="J35" s="19"/>
    </row>
    <row r="36" spans="1:10" ht="14.1" customHeight="1" x14ac:dyDescent="0.2">
      <c r="A36" s="64"/>
      <c r="B36" s="67" t="str">
        <f>IFERROR(CODE(RIGHT(WheatBread35101217[[#This Row],[UPC]],1)) - 48,"")</f>
        <v/>
      </c>
      <c r="C36"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6" s="67" t="str">
        <f>IF(WheatBread35101217[[#This Row],[Calc Check]]="","",IF(WheatBread35101217[[#This Row],[Calc Check]]=10,IF(WheatBread35101217[[#This Row],[UPC Check]]=0,"YES","NO"),IF(WheatBread35101217[[#This Row],[Calc Check]]=WheatBread35101217[[#This Row],[UPC Check]],"YES","NO")))</f>
        <v/>
      </c>
      <c r="E36" s="65"/>
      <c r="F36" s="65"/>
      <c r="G36" s="65"/>
      <c r="H36" s="70"/>
      <c r="I36" s="66"/>
      <c r="J36" s="19"/>
    </row>
    <row r="37" spans="1:10" ht="14.1" customHeight="1" x14ac:dyDescent="0.2">
      <c r="A37" s="64"/>
      <c r="B37" s="67" t="str">
        <f>IFERROR(CODE(RIGHT(WheatBread35101217[[#This Row],[UPC]],1)) - 48,"")</f>
        <v/>
      </c>
      <c r="C37"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7" s="67" t="str">
        <f>IF(WheatBread35101217[[#This Row],[Calc Check]]="","",IF(WheatBread35101217[[#This Row],[Calc Check]]=10,IF(WheatBread35101217[[#This Row],[UPC Check]]=0,"YES","NO"),IF(WheatBread35101217[[#This Row],[Calc Check]]=WheatBread35101217[[#This Row],[UPC Check]],"YES","NO")))</f>
        <v/>
      </c>
      <c r="E37" s="65"/>
      <c r="F37" s="65"/>
      <c r="G37" s="65"/>
      <c r="H37" s="70"/>
      <c r="I37" s="66"/>
      <c r="J37" s="19"/>
    </row>
    <row r="38" spans="1:10" ht="14.1" customHeight="1" x14ac:dyDescent="0.2">
      <c r="A38" s="64"/>
      <c r="B38" s="67" t="str">
        <f>IFERROR(CODE(RIGHT(WheatBread35101217[[#This Row],[UPC]],1)) - 48,"")</f>
        <v/>
      </c>
      <c r="C38"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8" s="67" t="str">
        <f>IF(WheatBread35101217[[#This Row],[Calc Check]]="","",IF(WheatBread35101217[[#This Row],[Calc Check]]=10,IF(WheatBread35101217[[#This Row],[UPC Check]]=0,"YES","NO"),IF(WheatBread35101217[[#This Row],[Calc Check]]=WheatBread35101217[[#This Row],[UPC Check]],"YES","NO")))</f>
        <v/>
      </c>
      <c r="E38" s="65"/>
      <c r="F38" s="65"/>
      <c r="G38" s="65"/>
      <c r="H38" s="70"/>
      <c r="I38" s="66"/>
      <c r="J38" s="19"/>
    </row>
    <row r="39" spans="1:10" ht="14.1" customHeight="1" x14ac:dyDescent="0.2">
      <c r="A39" s="64"/>
      <c r="B39" s="67" t="str">
        <f>IFERROR(CODE(RIGHT(WheatBread35101217[[#This Row],[UPC]],1)) - 48,"")</f>
        <v/>
      </c>
      <c r="C39"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39" s="67" t="str">
        <f>IF(WheatBread35101217[[#This Row],[Calc Check]]="","",IF(WheatBread35101217[[#This Row],[Calc Check]]=10,IF(WheatBread35101217[[#This Row],[UPC Check]]=0,"YES","NO"),IF(WheatBread35101217[[#This Row],[Calc Check]]=WheatBread35101217[[#This Row],[UPC Check]],"YES","NO")))</f>
        <v/>
      </c>
      <c r="E39" s="65"/>
      <c r="F39" s="65"/>
      <c r="G39" s="65"/>
      <c r="H39" s="70"/>
      <c r="I39" s="66"/>
      <c r="J39" s="19"/>
    </row>
    <row r="40" spans="1:10" ht="14.1" customHeight="1" x14ac:dyDescent="0.2">
      <c r="A40" s="64"/>
      <c r="B40" s="67" t="str">
        <f>IFERROR(CODE(RIGHT(WheatBread35101217[[#This Row],[UPC]],1)) - 48,"")</f>
        <v/>
      </c>
      <c r="C40"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40" s="67" t="str">
        <f>IF(WheatBread35101217[[#This Row],[Calc Check]]="","",IF(WheatBread35101217[[#This Row],[Calc Check]]=10,IF(WheatBread35101217[[#This Row],[UPC Check]]=0,"YES","NO"),IF(WheatBread35101217[[#This Row],[Calc Check]]=WheatBread35101217[[#This Row],[UPC Check]],"YES","NO")))</f>
        <v/>
      </c>
      <c r="E40" s="65"/>
      <c r="F40" s="65"/>
      <c r="G40" s="65"/>
      <c r="H40" s="70"/>
      <c r="I40" s="66"/>
      <c r="J40" s="19"/>
    </row>
    <row r="41" spans="1:10" ht="14.1" customHeight="1" x14ac:dyDescent="0.2">
      <c r="A41" s="64"/>
      <c r="B41" s="67" t="str">
        <f>IFERROR(CODE(RIGHT(WheatBread35101217[[#This Row],[UPC]],1)) - 48,"")</f>
        <v/>
      </c>
      <c r="C41"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41" s="67" t="str">
        <f>IF(WheatBread35101217[[#This Row],[Calc Check]]="","",IF(WheatBread35101217[[#This Row],[Calc Check]]=10,IF(WheatBread35101217[[#This Row],[UPC Check]]=0,"YES","NO"),IF(WheatBread35101217[[#This Row],[Calc Check]]=WheatBread35101217[[#This Row],[UPC Check]],"YES","NO")))</f>
        <v/>
      </c>
      <c r="E41" s="65"/>
      <c r="F41" s="65"/>
      <c r="G41" s="65"/>
      <c r="H41" s="70"/>
      <c r="I41" s="66"/>
      <c r="J41" s="19"/>
    </row>
    <row r="42" spans="1:10" ht="14.1" customHeight="1" x14ac:dyDescent="0.2">
      <c r="A42" s="64"/>
      <c r="B42" s="67" t="str">
        <f>IFERROR(CODE(RIGHT(WheatBread35101217[[#This Row],[UPC]],1)) - 48,"")</f>
        <v/>
      </c>
      <c r="C42" s="67" t="str">
        <f>IFERROR(CODE(10 - MOD(3*SUM(MID(WheatBread35101217[UPC],2,1),MID(WheatBread35101217[UPC],4,1),MID(WheatBread35101217[UPC],6,1),MID(WheatBread35101217[UPC],8,1),MID(WheatBread35101217[UPC],10,1),MID(WheatBread35101217[UPC],12,1))+SUM(MID(WheatBread35101217[UPC],1,1),MID(WheatBread35101217[UPC],3,1),MID(WheatBread35101217[UPC],5,1),MID(WheatBread35101217[UPC],7,1),MID(WheatBread35101217[UPC],9,1),MID(WheatBread35101217[UPC],11,1)),10))-48,"")</f>
        <v/>
      </c>
      <c r="D42" s="67" t="str">
        <f>IF(WheatBread35101217[[#This Row],[Calc Check]]="","",IF(WheatBread35101217[[#This Row],[Calc Check]]=10,IF(WheatBread35101217[[#This Row],[UPC Check]]=0,"YES","NO"),IF(WheatBread35101217[[#This Row],[Calc Check]]=WheatBread35101217[[#This Row],[UPC Check]],"YES","NO")))</f>
        <v/>
      </c>
      <c r="E42" s="65"/>
      <c r="F42" s="65"/>
      <c r="G42" s="65"/>
      <c r="H42" s="70"/>
      <c r="I42" s="66"/>
      <c r="J42" s="19"/>
    </row>
  </sheetData>
  <sheetProtection algorithmName="SHA-512" hashValue="/XgU0ScqSYl3kD+L9V5IKgs9o1Qe+c4j+y46FRrBMEmWg1x8LQ00WwyVAJzucv3DONQ2Z7IOSUh1d7xfFLE3iQ==" saltValue="6g23dmwId3bjhrzHAK9GyQ==" spinCount="100000" sheet="1" objects="1" scenarios="1" selectLockedCells="1"/>
  <mergeCells count="18">
    <mergeCell ref="F18:H18"/>
    <mergeCell ref="A3:E3"/>
    <mergeCell ref="F3:H3"/>
    <mergeCell ref="A4:E4"/>
    <mergeCell ref="F4:H4"/>
    <mergeCell ref="A5:E5"/>
    <mergeCell ref="F5:H5"/>
    <mergeCell ref="B14:G14"/>
    <mergeCell ref="B15:G15"/>
    <mergeCell ref="B16:G16"/>
    <mergeCell ref="B9:G9"/>
    <mergeCell ref="F6:H6"/>
    <mergeCell ref="F7:H7"/>
    <mergeCell ref="A1:G1"/>
    <mergeCell ref="B10:G10"/>
    <mergeCell ref="B11:G11"/>
    <mergeCell ref="B12:G12"/>
    <mergeCell ref="B13:G13"/>
  </mergeCells>
  <dataValidations count="1">
    <dataValidation allowBlank="1" showInputMessage="1" sqref="I24:I42"/>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zoomScaleNormal="100" workbookViewId="0">
      <selection activeCell="A15" sqref="A15"/>
    </sheetView>
  </sheetViews>
  <sheetFormatPr defaultColWidth="8.7109375" defaultRowHeight="12.75" x14ac:dyDescent="0.2"/>
  <cols>
    <col min="1" max="1" width="21.42578125" style="19" customWidth="1"/>
    <col min="2" max="2" width="7.140625" style="19" customWidth="1"/>
    <col min="3" max="3" width="7" style="19" customWidth="1"/>
    <col min="4" max="4" width="7.140625" style="19" customWidth="1"/>
    <col min="5" max="6" width="18.140625" style="19" customWidth="1"/>
    <col min="7" max="7" width="23.42578125" style="19" customWidth="1"/>
    <col min="8" max="8" width="11.85546875" style="19" customWidth="1"/>
    <col min="9" max="9" width="39.28515625" style="42" customWidth="1"/>
    <col min="10" max="10" width="33.425781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223</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105"/>
      <c r="J3" s="33"/>
      <c r="K3" s="31"/>
      <c r="L3" s="31"/>
      <c r="M3" s="34"/>
      <c r="N3" s="34"/>
    </row>
    <row r="4" spans="1:14" ht="14.45" customHeight="1" x14ac:dyDescent="0.2">
      <c r="A4" s="102" t="s">
        <v>220</v>
      </c>
      <c r="B4" s="102"/>
      <c r="C4" s="102"/>
      <c r="D4" s="102"/>
      <c r="E4" s="102"/>
      <c r="F4" s="102" t="s">
        <v>221</v>
      </c>
      <c r="G4" s="102"/>
      <c r="H4" s="102"/>
      <c r="I4" s="102"/>
      <c r="J4" s="33"/>
      <c r="K4" s="36"/>
      <c r="L4" s="36"/>
      <c r="M4" s="37"/>
      <c r="N4" s="37"/>
    </row>
    <row r="5" spans="1:14" ht="14.45" customHeight="1" x14ac:dyDescent="0.2">
      <c r="A5" s="102"/>
      <c r="B5" s="102"/>
      <c r="C5" s="102"/>
      <c r="D5" s="102"/>
      <c r="E5" s="102"/>
      <c r="F5" s="102" t="s">
        <v>131</v>
      </c>
      <c r="G5" s="102"/>
      <c r="H5" s="102"/>
      <c r="I5" s="102"/>
      <c r="J5" s="33"/>
      <c r="K5" s="31"/>
      <c r="L5" s="31"/>
      <c r="M5" s="34"/>
      <c r="N5" s="34"/>
    </row>
    <row r="6" spans="1:14" ht="14.45" customHeight="1" x14ac:dyDescent="0.2">
      <c r="A6" s="121"/>
      <c r="B6" s="121"/>
      <c r="C6" s="121"/>
      <c r="D6" s="121"/>
      <c r="E6" s="121"/>
      <c r="F6" s="68"/>
      <c r="G6" s="68"/>
      <c r="H6" s="68"/>
      <c r="I6" s="33"/>
      <c r="J6" s="33"/>
      <c r="K6" s="31"/>
      <c r="L6" s="31"/>
      <c r="M6" s="34"/>
      <c r="N6" s="34"/>
    </row>
    <row r="7" spans="1:14" ht="14.45" customHeight="1" x14ac:dyDescent="0.2">
      <c r="A7" s="112" t="s">
        <v>44</v>
      </c>
      <c r="B7" s="112"/>
      <c r="C7" s="112"/>
      <c r="D7" s="112"/>
      <c r="E7" s="112"/>
      <c r="F7" s="112"/>
      <c r="G7" s="112"/>
      <c r="H7" s="46"/>
      <c r="I7" s="33"/>
      <c r="J7" s="33"/>
      <c r="K7" s="31"/>
      <c r="L7" s="31"/>
      <c r="M7" s="34"/>
      <c r="N7" s="34"/>
    </row>
    <row r="8" spans="1:14" ht="50.1" customHeight="1" x14ac:dyDescent="0.2">
      <c r="A8" s="125" t="s">
        <v>222</v>
      </c>
      <c r="B8" s="125"/>
      <c r="C8" s="125"/>
      <c r="D8" s="125"/>
      <c r="E8" s="125"/>
      <c r="F8" s="125"/>
      <c r="G8" s="125"/>
      <c r="H8" s="46"/>
      <c r="I8" s="33"/>
      <c r="J8" s="33"/>
      <c r="K8" s="31"/>
      <c r="L8" s="31"/>
      <c r="M8" s="34"/>
      <c r="N8" s="34"/>
    </row>
    <row r="9" spans="1:14" s="44" customFormat="1" ht="14.45" customHeight="1" x14ac:dyDescent="0.2">
      <c r="A9" s="49"/>
      <c r="B9" s="49"/>
      <c r="C9" s="49"/>
      <c r="D9" s="49"/>
      <c r="E9" s="50"/>
      <c r="F9" s="107"/>
      <c r="G9" s="107"/>
      <c r="H9" s="107"/>
      <c r="I9" s="52"/>
      <c r="J9" s="52"/>
      <c r="K9" s="45"/>
      <c r="L9" s="45"/>
      <c r="M9" s="53"/>
      <c r="N9" s="53"/>
    </row>
    <row r="10" spans="1:14" s="44" customFormat="1" x14ac:dyDescent="0.2">
      <c r="A10" s="57" t="s">
        <v>61</v>
      </c>
      <c r="B10" s="45"/>
      <c r="C10" s="45"/>
      <c r="D10" s="45"/>
      <c r="E10" s="45"/>
      <c r="F10" s="45"/>
      <c r="G10" s="46"/>
      <c r="H10" s="45"/>
      <c r="I10" s="52"/>
      <c r="J10" s="52"/>
      <c r="K10" s="45"/>
      <c r="L10" s="45"/>
      <c r="M10" s="53"/>
      <c r="N10" s="53"/>
    </row>
    <row r="11" spans="1:14" s="44" customFormat="1" x14ac:dyDescent="0.2">
      <c r="A11" s="45" t="s">
        <v>48</v>
      </c>
      <c r="B11" s="45"/>
      <c r="C11" s="45"/>
      <c r="D11" s="45"/>
      <c r="E11" s="45"/>
      <c r="F11" s="45"/>
      <c r="G11" s="46"/>
      <c r="H11" s="45"/>
      <c r="I11" s="52"/>
      <c r="J11" s="52"/>
      <c r="K11" s="45"/>
      <c r="L11" s="45"/>
      <c r="M11" s="53"/>
      <c r="N11" s="53"/>
    </row>
    <row r="12" spans="1:14" ht="14.25" x14ac:dyDescent="0.2">
      <c r="A12" s="54" t="s">
        <v>62</v>
      </c>
      <c r="B12" s="39"/>
      <c r="C12" s="39"/>
      <c r="D12" s="39"/>
      <c r="E12" s="39"/>
      <c r="F12" s="39"/>
      <c r="G12" s="32"/>
      <c r="H12" s="31"/>
      <c r="I12" s="38"/>
      <c r="J12" s="38"/>
      <c r="K12" s="31"/>
      <c r="L12" s="31"/>
      <c r="M12" s="34"/>
      <c r="N12" s="34"/>
    </row>
    <row r="13" spans="1:14" ht="14.25" x14ac:dyDescent="0.2">
      <c r="A13" s="53"/>
      <c r="B13" s="34"/>
      <c r="C13" s="40"/>
      <c r="D13" s="40"/>
      <c r="E13" s="34"/>
      <c r="F13" s="40"/>
      <c r="G13" s="41"/>
      <c r="H13" s="34"/>
      <c r="I13" s="1"/>
      <c r="J13" s="1"/>
      <c r="K13" s="34"/>
      <c r="L13" s="34"/>
      <c r="M13" s="34"/>
      <c r="N13" s="34"/>
    </row>
    <row r="14" spans="1:14" ht="25.5" customHeight="1" x14ac:dyDescent="0.2">
      <c r="A14" s="60" t="s">
        <v>0</v>
      </c>
      <c r="B14" s="61" t="s">
        <v>73</v>
      </c>
      <c r="C14" s="61" t="s">
        <v>74</v>
      </c>
      <c r="D14" s="61" t="s">
        <v>1</v>
      </c>
      <c r="E14" s="61" t="s">
        <v>50</v>
      </c>
      <c r="F14" s="61" t="s">
        <v>51</v>
      </c>
      <c r="G14" s="61" t="s">
        <v>70</v>
      </c>
      <c r="H14" s="61" t="s">
        <v>211</v>
      </c>
      <c r="I14" s="62" t="s">
        <v>289</v>
      </c>
      <c r="J14" s="19"/>
    </row>
    <row r="15" spans="1:14" ht="14.1" customHeight="1" x14ac:dyDescent="0.2">
      <c r="A15" s="64"/>
      <c r="B15" s="67" t="str">
        <f>IFERROR(CODE(RIGHT(WheatBread351012171819[[#This Row],[UPC]],1)) - 48,"")</f>
        <v/>
      </c>
      <c r="C15"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15" s="67" t="str">
        <f>IF(WheatBread351012171819[[#This Row],[Calc Check]]="","",IF(WheatBread351012171819[[#This Row],[Calc Check]]=10,IF(WheatBread351012171819[[#This Row],[UPC Check]]=0,"YES","NO"),IF(WheatBread351012171819[[#This Row],[Calc Check]]=WheatBread351012171819[[#This Row],[UPC Check]],"YES","NO")))</f>
        <v/>
      </c>
      <c r="E15" s="65"/>
      <c r="F15" s="65"/>
      <c r="G15" s="65"/>
      <c r="H15" s="70"/>
      <c r="I15" s="66"/>
      <c r="J15" s="19"/>
    </row>
    <row r="16" spans="1:14" ht="14.1" customHeight="1" x14ac:dyDescent="0.2">
      <c r="A16" s="64"/>
      <c r="B16" s="67" t="str">
        <f>IFERROR(CODE(RIGHT(WheatBread351012171819[[#This Row],[UPC]],1)) - 48,"")</f>
        <v/>
      </c>
      <c r="C16"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16" s="67" t="str">
        <f>IF(WheatBread351012171819[[#This Row],[Calc Check]]="","",IF(WheatBread351012171819[[#This Row],[Calc Check]]=10,IF(WheatBread351012171819[[#This Row],[UPC Check]]=0,"YES","NO"),IF(WheatBread351012171819[[#This Row],[Calc Check]]=WheatBread351012171819[[#This Row],[UPC Check]],"YES","NO")))</f>
        <v/>
      </c>
      <c r="E16" s="65"/>
      <c r="F16" s="65"/>
      <c r="G16" s="65"/>
      <c r="H16" s="70"/>
      <c r="I16" s="66"/>
      <c r="J16" s="19"/>
    </row>
    <row r="17" spans="1:10" ht="14.1" customHeight="1" x14ac:dyDescent="0.2">
      <c r="A17" s="64"/>
      <c r="B17" s="67" t="str">
        <f>IFERROR(CODE(RIGHT(WheatBread351012171819[[#This Row],[UPC]],1)) - 48,"")</f>
        <v/>
      </c>
      <c r="C17"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17" s="67" t="str">
        <f>IF(WheatBread351012171819[[#This Row],[Calc Check]]="","",IF(WheatBread351012171819[[#This Row],[Calc Check]]=10,IF(WheatBread351012171819[[#This Row],[UPC Check]]=0,"YES","NO"),IF(WheatBread351012171819[[#This Row],[Calc Check]]=WheatBread351012171819[[#This Row],[UPC Check]],"YES","NO")))</f>
        <v/>
      </c>
      <c r="E17" s="65"/>
      <c r="F17" s="65"/>
      <c r="G17" s="65"/>
      <c r="H17" s="70"/>
      <c r="I17" s="66"/>
      <c r="J17" s="19"/>
    </row>
    <row r="18" spans="1:10" ht="14.1" customHeight="1" x14ac:dyDescent="0.2">
      <c r="A18" s="64"/>
      <c r="B18" s="67" t="str">
        <f>IFERROR(CODE(RIGHT(WheatBread351012171819[[#This Row],[UPC]],1)) - 48,"")</f>
        <v/>
      </c>
      <c r="C18"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18" s="67" t="str">
        <f>IF(WheatBread351012171819[[#This Row],[Calc Check]]="","",IF(WheatBread351012171819[[#This Row],[Calc Check]]=10,IF(WheatBread351012171819[[#This Row],[UPC Check]]=0,"YES","NO"),IF(WheatBread351012171819[[#This Row],[Calc Check]]=WheatBread351012171819[[#This Row],[UPC Check]],"YES","NO")))</f>
        <v/>
      </c>
      <c r="E18" s="65"/>
      <c r="F18" s="65"/>
      <c r="G18" s="65"/>
      <c r="H18" s="70"/>
      <c r="I18" s="66"/>
      <c r="J18" s="19"/>
    </row>
    <row r="19" spans="1:10" ht="14.1" customHeight="1" x14ac:dyDescent="0.2">
      <c r="A19" s="64"/>
      <c r="B19" s="67" t="str">
        <f>IFERROR(CODE(RIGHT(WheatBread351012171819[[#This Row],[UPC]],1)) - 48,"")</f>
        <v/>
      </c>
      <c r="C19"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19" s="67" t="str">
        <f>IF(WheatBread351012171819[[#This Row],[Calc Check]]="","",IF(WheatBread351012171819[[#This Row],[Calc Check]]=10,IF(WheatBread351012171819[[#This Row],[UPC Check]]=0,"YES","NO"),IF(WheatBread351012171819[[#This Row],[Calc Check]]=WheatBread351012171819[[#This Row],[UPC Check]],"YES","NO")))</f>
        <v/>
      </c>
      <c r="E19" s="65"/>
      <c r="F19" s="65"/>
      <c r="G19" s="65"/>
      <c r="H19" s="70"/>
      <c r="I19" s="66"/>
      <c r="J19" s="19"/>
    </row>
    <row r="20" spans="1:10" ht="14.1" customHeight="1" x14ac:dyDescent="0.2">
      <c r="A20" s="64"/>
      <c r="B20" s="67" t="str">
        <f>IFERROR(CODE(RIGHT(WheatBread351012171819[[#This Row],[UPC]],1)) - 48,"")</f>
        <v/>
      </c>
      <c r="C20"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0" s="67" t="str">
        <f>IF(WheatBread351012171819[[#This Row],[Calc Check]]="","",IF(WheatBread351012171819[[#This Row],[Calc Check]]=10,IF(WheatBread351012171819[[#This Row],[UPC Check]]=0,"YES","NO"),IF(WheatBread351012171819[[#This Row],[Calc Check]]=WheatBread351012171819[[#This Row],[UPC Check]],"YES","NO")))</f>
        <v/>
      </c>
      <c r="E20" s="65"/>
      <c r="F20" s="65"/>
      <c r="G20" s="65"/>
      <c r="H20" s="70"/>
      <c r="I20" s="66"/>
      <c r="J20" s="19"/>
    </row>
    <row r="21" spans="1:10" ht="14.1" customHeight="1" x14ac:dyDescent="0.2">
      <c r="A21" s="64"/>
      <c r="B21" s="67" t="str">
        <f>IFERROR(CODE(RIGHT(WheatBread351012171819[[#This Row],[UPC]],1)) - 48,"")</f>
        <v/>
      </c>
      <c r="C21"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1" s="67" t="str">
        <f>IF(WheatBread351012171819[[#This Row],[Calc Check]]="","",IF(WheatBread351012171819[[#This Row],[Calc Check]]=10,IF(WheatBread351012171819[[#This Row],[UPC Check]]=0,"YES","NO"),IF(WheatBread351012171819[[#This Row],[Calc Check]]=WheatBread351012171819[[#This Row],[UPC Check]],"YES","NO")))</f>
        <v/>
      </c>
      <c r="E21" s="65"/>
      <c r="F21" s="65"/>
      <c r="G21" s="65"/>
      <c r="H21" s="70"/>
      <c r="I21" s="66"/>
      <c r="J21" s="19"/>
    </row>
    <row r="22" spans="1:10" ht="14.1" customHeight="1" x14ac:dyDescent="0.2">
      <c r="A22" s="64"/>
      <c r="B22" s="67" t="str">
        <f>IFERROR(CODE(RIGHT(WheatBread351012171819[[#This Row],[UPC]],1)) - 48,"")</f>
        <v/>
      </c>
      <c r="C22"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2" s="67" t="str">
        <f>IF(WheatBread351012171819[[#This Row],[Calc Check]]="","",IF(WheatBread351012171819[[#This Row],[Calc Check]]=10,IF(WheatBread351012171819[[#This Row],[UPC Check]]=0,"YES","NO"),IF(WheatBread351012171819[[#This Row],[Calc Check]]=WheatBread351012171819[[#This Row],[UPC Check]],"YES","NO")))</f>
        <v/>
      </c>
      <c r="E22" s="65"/>
      <c r="F22" s="65"/>
      <c r="G22" s="65"/>
      <c r="H22" s="70"/>
      <c r="I22" s="66"/>
      <c r="J22" s="19"/>
    </row>
    <row r="23" spans="1:10" ht="14.1" customHeight="1" x14ac:dyDescent="0.2">
      <c r="A23" s="64"/>
      <c r="B23" s="67" t="str">
        <f>IFERROR(CODE(RIGHT(WheatBread351012171819[[#This Row],[UPC]],1)) - 48,"")</f>
        <v/>
      </c>
      <c r="C23"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3" s="67" t="str">
        <f>IF(WheatBread351012171819[[#This Row],[Calc Check]]="","",IF(WheatBread351012171819[[#This Row],[Calc Check]]=10,IF(WheatBread351012171819[[#This Row],[UPC Check]]=0,"YES","NO"),IF(WheatBread351012171819[[#This Row],[Calc Check]]=WheatBread351012171819[[#This Row],[UPC Check]],"YES","NO")))</f>
        <v/>
      </c>
      <c r="E23" s="65"/>
      <c r="F23" s="65"/>
      <c r="G23" s="65"/>
      <c r="H23" s="70"/>
      <c r="I23" s="66"/>
      <c r="J23" s="19"/>
    </row>
    <row r="24" spans="1:10" ht="14.1" customHeight="1" x14ac:dyDescent="0.2">
      <c r="A24" s="64"/>
      <c r="B24" s="67" t="str">
        <f>IFERROR(CODE(RIGHT(WheatBread351012171819[[#This Row],[UPC]],1)) - 48,"")</f>
        <v/>
      </c>
      <c r="C24"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4" s="67" t="str">
        <f>IF(WheatBread351012171819[[#This Row],[Calc Check]]="","",IF(WheatBread351012171819[[#This Row],[Calc Check]]=10,IF(WheatBread351012171819[[#This Row],[UPC Check]]=0,"YES","NO"),IF(WheatBread351012171819[[#This Row],[Calc Check]]=WheatBread351012171819[[#This Row],[UPC Check]],"YES","NO")))</f>
        <v/>
      </c>
      <c r="E24" s="65"/>
      <c r="F24" s="65"/>
      <c r="G24" s="65"/>
      <c r="H24" s="70"/>
      <c r="I24" s="66"/>
      <c r="J24" s="19"/>
    </row>
    <row r="25" spans="1:10" ht="14.1" customHeight="1" x14ac:dyDescent="0.2">
      <c r="A25" s="64"/>
      <c r="B25" s="67" t="str">
        <f>IFERROR(CODE(RIGHT(WheatBread351012171819[[#This Row],[UPC]],1)) - 48,"")</f>
        <v/>
      </c>
      <c r="C25"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5" s="67" t="str">
        <f>IF(WheatBread351012171819[[#This Row],[Calc Check]]="","",IF(WheatBread351012171819[[#This Row],[Calc Check]]=10,IF(WheatBread351012171819[[#This Row],[UPC Check]]=0,"YES","NO"),IF(WheatBread351012171819[[#This Row],[Calc Check]]=WheatBread351012171819[[#This Row],[UPC Check]],"YES","NO")))</f>
        <v/>
      </c>
      <c r="E25" s="65"/>
      <c r="F25" s="65"/>
      <c r="G25" s="65"/>
      <c r="H25" s="70"/>
      <c r="I25" s="66"/>
      <c r="J25" s="19"/>
    </row>
    <row r="26" spans="1:10" ht="14.1" customHeight="1" x14ac:dyDescent="0.2">
      <c r="A26" s="64"/>
      <c r="B26" s="67" t="str">
        <f>IFERROR(CODE(RIGHT(WheatBread351012171819[[#This Row],[UPC]],1)) - 48,"")</f>
        <v/>
      </c>
      <c r="C26"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6" s="67" t="str">
        <f>IF(WheatBread351012171819[[#This Row],[Calc Check]]="","",IF(WheatBread351012171819[[#This Row],[Calc Check]]=10,IF(WheatBread351012171819[[#This Row],[UPC Check]]=0,"YES","NO"),IF(WheatBread351012171819[[#This Row],[Calc Check]]=WheatBread351012171819[[#This Row],[UPC Check]],"YES","NO")))</f>
        <v/>
      </c>
      <c r="E26" s="65"/>
      <c r="F26" s="65"/>
      <c r="G26" s="65"/>
      <c r="H26" s="70"/>
      <c r="I26" s="66"/>
      <c r="J26" s="19"/>
    </row>
    <row r="27" spans="1:10" ht="14.1" customHeight="1" x14ac:dyDescent="0.2">
      <c r="A27" s="64"/>
      <c r="B27" s="67" t="str">
        <f>IFERROR(CODE(RIGHT(WheatBread351012171819[[#This Row],[UPC]],1)) - 48,"")</f>
        <v/>
      </c>
      <c r="C27"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7" s="67" t="str">
        <f>IF(WheatBread351012171819[[#This Row],[Calc Check]]="","",IF(WheatBread351012171819[[#This Row],[Calc Check]]=10,IF(WheatBread351012171819[[#This Row],[UPC Check]]=0,"YES","NO"),IF(WheatBread351012171819[[#This Row],[Calc Check]]=WheatBread351012171819[[#This Row],[UPC Check]],"YES","NO")))</f>
        <v/>
      </c>
      <c r="E27" s="65"/>
      <c r="F27" s="65"/>
      <c r="G27" s="65"/>
      <c r="H27" s="70"/>
      <c r="I27" s="66"/>
      <c r="J27" s="19"/>
    </row>
    <row r="28" spans="1:10" ht="14.1" customHeight="1" x14ac:dyDescent="0.2">
      <c r="A28" s="64"/>
      <c r="B28" s="67" t="str">
        <f>IFERROR(CODE(RIGHT(WheatBread351012171819[[#This Row],[UPC]],1)) - 48,"")</f>
        <v/>
      </c>
      <c r="C28"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8" s="67" t="str">
        <f>IF(WheatBread351012171819[[#This Row],[Calc Check]]="","",IF(WheatBread351012171819[[#This Row],[Calc Check]]=10,IF(WheatBread351012171819[[#This Row],[UPC Check]]=0,"YES","NO"),IF(WheatBread351012171819[[#This Row],[Calc Check]]=WheatBread351012171819[[#This Row],[UPC Check]],"YES","NO")))</f>
        <v/>
      </c>
      <c r="E28" s="65"/>
      <c r="F28" s="65"/>
      <c r="G28" s="65"/>
      <c r="H28" s="70"/>
      <c r="I28" s="66"/>
      <c r="J28" s="19"/>
    </row>
    <row r="29" spans="1:10" ht="14.1" customHeight="1" x14ac:dyDescent="0.2">
      <c r="A29" s="64"/>
      <c r="B29" s="67" t="str">
        <f>IFERROR(CODE(RIGHT(WheatBread351012171819[[#This Row],[UPC]],1)) - 48,"")</f>
        <v/>
      </c>
      <c r="C29"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29" s="67" t="str">
        <f>IF(WheatBread351012171819[[#This Row],[Calc Check]]="","",IF(WheatBread351012171819[[#This Row],[Calc Check]]=10,IF(WheatBread351012171819[[#This Row],[UPC Check]]=0,"YES","NO"),IF(WheatBread351012171819[[#This Row],[Calc Check]]=WheatBread351012171819[[#This Row],[UPC Check]],"YES","NO")))</f>
        <v/>
      </c>
      <c r="E29" s="65"/>
      <c r="F29" s="65"/>
      <c r="G29" s="65"/>
      <c r="H29" s="70"/>
      <c r="I29" s="66"/>
      <c r="J29" s="19"/>
    </row>
    <row r="30" spans="1:10" ht="14.1" customHeight="1" x14ac:dyDescent="0.2">
      <c r="A30" s="64"/>
      <c r="B30" s="67" t="str">
        <f>IFERROR(CODE(RIGHT(WheatBread351012171819[[#This Row],[UPC]],1)) - 48,"")</f>
        <v/>
      </c>
      <c r="C30"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30" s="67" t="str">
        <f>IF(WheatBread351012171819[[#This Row],[Calc Check]]="","",IF(WheatBread351012171819[[#This Row],[Calc Check]]=10,IF(WheatBread351012171819[[#This Row],[UPC Check]]=0,"YES","NO"),IF(WheatBread351012171819[[#This Row],[Calc Check]]=WheatBread351012171819[[#This Row],[UPC Check]],"YES","NO")))</f>
        <v/>
      </c>
      <c r="E30" s="65"/>
      <c r="F30" s="65"/>
      <c r="G30" s="65"/>
      <c r="H30" s="70"/>
      <c r="I30" s="66"/>
      <c r="J30" s="19"/>
    </row>
    <row r="31" spans="1:10" ht="14.1" customHeight="1" x14ac:dyDescent="0.2">
      <c r="A31" s="64"/>
      <c r="B31" s="67" t="str">
        <f>IFERROR(CODE(RIGHT(WheatBread351012171819[[#This Row],[UPC]],1)) - 48,"")</f>
        <v/>
      </c>
      <c r="C31"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31" s="67" t="str">
        <f>IF(WheatBread351012171819[[#This Row],[Calc Check]]="","",IF(WheatBread351012171819[[#This Row],[Calc Check]]=10,IF(WheatBread351012171819[[#This Row],[UPC Check]]=0,"YES","NO"),IF(WheatBread351012171819[[#This Row],[Calc Check]]=WheatBread351012171819[[#This Row],[UPC Check]],"YES","NO")))</f>
        <v/>
      </c>
      <c r="E31" s="65"/>
      <c r="F31" s="65"/>
      <c r="G31" s="65"/>
      <c r="H31" s="70"/>
      <c r="I31" s="66"/>
      <c r="J31" s="19"/>
    </row>
    <row r="32" spans="1:10" ht="14.1" customHeight="1" x14ac:dyDescent="0.2">
      <c r="A32" s="64"/>
      <c r="B32" s="67" t="str">
        <f>IFERROR(CODE(RIGHT(WheatBread351012171819[[#This Row],[UPC]],1)) - 48,"")</f>
        <v/>
      </c>
      <c r="C32"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32" s="67" t="str">
        <f>IF(WheatBread351012171819[[#This Row],[Calc Check]]="","",IF(WheatBread351012171819[[#This Row],[Calc Check]]=10,IF(WheatBread351012171819[[#This Row],[UPC Check]]=0,"YES","NO"),IF(WheatBread351012171819[[#This Row],[Calc Check]]=WheatBread351012171819[[#This Row],[UPC Check]],"YES","NO")))</f>
        <v/>
      </c>
      <c r="E32" s="65"/>
      <c r="F32" s="65"/>
      <c r="G32" s="65"/>
      <c r="H32" s="70"/>
      <c r="I32" s="66"/>
      <c r="J32" s="19"/>
    </row>
    <row r="33" spans="1:10" ht="14.1" customHeight="1" x14ac:dyDescent="0.2">
      <c r="A33" s="64"/>
      <c r="B33" s="67" t="str">
        <f>IFERROR(CODE(RIGHT(WheatBread351012171819[[#This Row],[UPC]],1)) - 48,"")</f>
        <v/>
      </c>
      <c r="C33" s="67" t="str">
        <f>IFERROR(CODE(10 - MOD(3*SUM(MID(WheatBread351012171819[UPC],2,1),MID(WheatBread351012171819[UPC],4,1),MID(WheatBread351012171819[UPC],6,1),MID(WheatBread351012171819[UPC],8,1),MID(WheatBread351012171819[UPC],10,1),MID(WheatBread351012171819[UPC],12,1))+SUM(MID(WheatBread351012171819[UPC],1,1),MID(WheatBread351012171819[UPC],3,1),MID(WheatBread351012171819[UPC],5,1),MID(WheatBread351012171819[UPC],7,1),MID(WheatBread351012171819[UPC],9,1),MID(WheatBread351012171819[UPC],11,1)),10))-48,"")</f>
        <v/>
      </c>
      <c r="D33" s="67" t="str">
        <f>IF(WheatBread351012171819[[#This Row],[Calc Check]]="","",IF(WheatBread351012171819[[#This Row],[Calc Check]]=10,IF(WheatBread351012171819[[#This Row],[UPC Check]]=0,"YES","NO"),IF(WheatBread351012171819[[#This Row],[Calc Check]]=WheatBread351012171819[[#This Row],[UPC Check]],"YES","NO")))</f>
        <v/>
      </c>
      <c r="E33" s="65"/>
      <c r="F33" s="65"/>
      <c r="G33" s="65"/>
      <c r="H33" s="70"/>
      <c r="I33" s="66"/>
      <c r="J33" s="19"/>
    </row>
  </sheetData>
  <mergeCells count="11">
    <mergeCell ref="A6:E6"/>
    <mergeCell ref="A7:G7"/>
    <mergeCell ref="A8:G8"/>
    <mergeCell ref="F9:H9"/>
    <mergeCell ref="A1:G1"/>
    <mergeCell ref="A3:E3"/>
    <mergeCell ref="F3:I3"/>
    <mergeCell ref="A4:E4"/>
    <mergeCell ref="F4:I4"/>
    <mergeCell ref="A5:E5"/>
    <mergeCell ref="F5:I5"/>
  </mergeCells>
  <dataValidations count="2">
    <dataValidation allowBlank="1" showInputMessage="1" sqref="I15:I33"/>
    <dataValidation type="decimal" allowBlank="1" showInputMessage="1" showErrorMessage="1" sqref="H15:H33">
      <formula1>16</formula1>
      <formula2>18</formula2>
    </dataValidation>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workbookViewId="0">
      <selection activeCell="A18" sqref="A18"/>
    </sheetView>
  </sheetViews>
  <sheetFormatPr defaultColWidth="8.7109375" defaultRowHeight="12.75" x14ac:dyDescent="0.2"/>
  <cols>
    <col min="1" max="1" width="21.42578125" style="19" customWidth="1"/>
    <col min="2" max="2" width="7.140625" style="19" customWidth="1"/>
    <col min="3" max="3" width="7" style="19" customWidth="1"/>
    <col min="4" max="4" width="7.140625" style="19" customWidth="1"/>
    <col min="5" max="6" width="18.140625" style="19" customWidth="1"/>
    <col min="7" max="7" width="23.42578125" style="19" customWidth="1"/>
    <col min="8" max="8" width="11.85546875" style="19" customWidth="1"/>
    <col min="9" max="9" width="39.28515625" style="42" customWidth="1"/>
    <col min="10" max="10" width="33.42578125" style="42" customWidth="1"/>
    <col min="11" max="11" width="13.5703125" style="19" customWidth="1"/>
    <col min="12" max="12" width="14.28515625" style="19" customWidth="1"/>
    <col min="13" max="13" width="13.5703125" style="19" customWidth="1"/>
    <col min="14" max="14" width="14.28515625" style="19" customWidth="1"/>
    <col min="15" max="15" width="13.85546875" style="19" customWidth="1"/>
    <col min="16" max="16" width="46.7109375" style="19" customWidth="1"/>
    <col min="17" max="16384" width="8.7109375" style="19"/>
  </cols>
  <sheetData>
    <row r="1" spans="1:14" s="11" customFormat="1" ht="99.95" customHeight="1" x14ac:dyDescent="0.2">
      <c r="A1" s="104" t="s">
        <v>212</v>
      </c>
      <c r="B1" s="104"/>
      <c r="C1" s="104"/>
      <c r="D1" s="104"/>
      <c r="E1" s="104"/>
      <c r="F1" s="104"/>
      <c r="G1" s="104"/>
    </row>
    <row r="2" spans="1:14" ht="15" x14ac:dyDescent="0.25">
      <c r="A2" s="31"/>
      <c r="B2" s="30"/>
      <c r="C2" s="35"/>
      <c r="D2" s="35"/>
      <c r="E2" s="31"/>
      <c r="F2" s="32"/>
      <c r="G2" s="32"/>
      <c r="H2" s="32"/>
      <c r="I2" s="33"/>
      <c r="J2" s="33"/>
      <c r="K2" s="31"/>
      <c r="L2" s="31"/>
      <c r="M2" s="34"/>
      <c r="N2" s="34"/>
    </row>
    <row r="3" spans="1:14" ht="14.1" customHeight="1" x14ac:dyDescent="0.2">
      <c r="A3" s="105" t="s">
        <v>75</v>
      </c>
      <c r="B3" s="105"/>
      <c r="C3" s="105"/>
      <c r="D3" s="105"/>
      <c r="E3" s="105"/>
      <c r="F3" s="105" t="s">
        <v>79</v>
      </c>
      <c r="G3" s="105"/>
      <c r="H3" s="105"/>
      <c r="I3" s="105"/>
      <c r="J3" s="33"/>
      <c r="K3" s="31"/>
      <c r="L3" s="31"/>
      <c r="M3" s="34"/>
      <c r="N3" s="34"/>
    </row>
    <row r="4" spans="1:14" ht="14.45" customHeight="1" x14ac:dyDescent="0.2">
      <c r="A4" s="102" t="s">
        <v>213</v>
      </c>
      <c r="B4" s="102"/>
      <c r="C4" s="102"/>
      <c r="D4" s="102"/>
      <c r="E4" s="102"/>
      <c r="F4" s="102" t="s">
        <v>215</v>
      </c>
      <c r="G4" s="102"/>
      <c r="H4" s="102"/>
      <c r="I4" s="102"/>
      <c r="J4" s="33"/>
      <c r="K4" s="36"/>
      <c r="L4" s="36"/>
      <c r="M4" s="37"/>
      <c r="N4" s="37"/>
    </row>
    <row r="5" spans="1:14" ht="14.45" customHeight="1" x14ac:dyDescent="0.2">
      <c r="A5" s="102" t="s">
        <v>214</v>
      </c>
      <c r="B5" s="102"/>
      <c r="C5" s="102"/>
      <c r="D5" s="102"/>
      <c r="E5" s="102"/>
      <c r="F5" s="102" t="s">
        <v>216</v>
      </c>
      <c r="G5" s="102"/>
      <c r="H5" s="102"/>
      <c r="I5" s="102"/>
      <c r="J5" s="33"/>
      <c r="K5" s="31"/>
      <c r="L5" s="31"/>
      <c r="M5" s="34"/>
      <c r="N5" s="34"/>
    </row>
    <row r="6" spans="1:14" ht="14.45" customHeight="1" x14ac:dyDescent="0.2">
      <c r="A6" s="121" t="s">
        <v>219</v>
      </c>
      <c r="B6" s="121"/>
      <c r="C6" s="121"/>
      <c r="D6" s="121"/>
      <c r="E6" s="121"/>
      <c r="F6" s="68" t="s">
        <v>217</v>
      </c>
      <c r="G6" s="68"/>
      <c r="H6" s="68"/>
      <c r="I6" s="33"/>
      <c r="J6" s="33"/>
      <c r="K6" s="31"/>
      <c r="L6" s="31"/>
      <c r="M6" s="34"/>
      <c r="N6" s="34"/>
    </row>
    <row r="7" spans="1:14" ht="14.45" customHeight="1" x14ac:dyDescent="0.2">
      <c r="A7" s="59"/>
      <c r="B7" s="59"/>
      <c r="C7" s="59"/>
      <c r="D7" s="59"/>
      <c r="E7" s="59"/>
      <c r="F7" s="109"/>
      <c r="G7" s="109"/>
      <c r="H7" s="109"/>
      <c r="I7" s="33"/>
      <c r="J7" s="33"/>
      <c r="K7" s="31"/>
      <c r="L7" s="31"/>
      <c r="M7" s="34"/>
      <c r="N7" s="34"/>
    </row>
    <row r="8" spans="1:14" ht="14.45" customHeight="1" x14ac:dyDescent="0.2">
      <c r="A8" s="59"/>
      <c r="B8" s="59"/>
      <c r="C8" s="59"/>
      <c r="D8" s="59"/>
      <c r="E8" s="59"/>
      <c r="F8" s="46"/>
      <c r="G8" s="46"/>
      <c r="H8" s="46"/>
      <c r="I8" s="33"/>
      <c r="J8" s="33"/>
      <c r="K8" s="31"/>
      <c r="L8" s="31"/>
      <c r="M8" s="34"/>
      <c r="N8" s="34"/>
    </row>
    <row r="9" spans="1:14" ht="14.45" customHeight="1" x14ac:dyDescent="0.2">
      <c r="A9" s="112" t="s">
        <v>44</v>
      </c>
      <c r="B9" s="112"/>
      <c r="C9" s="112"/>
      <c r="D9" s="112"/>
      <c r="E9" s="112"/>
      <c r="F9" s="112"/>
      <c r="G9" s="112"/>
      <c r="H9" s="46"/>
      <c r="I9" s="33"/>
      <c r="J9" s="33"/>
      <c r="K9" s="31"/>
      <c r="L9" s="31"/>
      <c r="M9" s="34"/>
      <c r="N9" s="34"/>
    </row>
    <row r="10" spans="1:14" ht="63.95" customHeight="1" x14ac:dyDescent="0.2">
      <c r="A10" s="126" t="s">
        <v>218</v>
      </c>
      <c r="B10" s="126"/>
      <c r="C10" s="126"/>
      <c r="D10" s="126"/>
      <c r="E10" s="126"/>
      <c r="F10" s="126"/>
      <c r="G10" s="126"/>
      <c r="H10" s="46"/>
      <c r="I10" s="33"/>
      <c r="J10" s="33"/>
      <c r="K10" s="31"/>
      <c r="L10" s="31"/>
      <c r="M10" s="34"/>
      <c r="N10" s="34"/>
    </row>
    <row r="11" spans="1:14" ht="14.45" customHeight="1" x14ac:dyDescent="0.2">
      <c r="B11" s="59"/>
      <c r="C11" s="59"/>
      <c r="D11" s="111"/>
      <c r="E11" s="111"/>
      <c r="F11" s="111"/>
      <c r="G11" s="46"/>
      <c r="H11" s="46"/>
      <c r="I11" s="33"/>
      <c r="J11" s="33"/>
      <c r="K11" s="31"/>
      <c r="L11" s="31"/>
      <c r="M11" s="34"/>
      <c r="N11" s="34"/>
    </row>
    <row r="12" spans="1:14" s="44" customFormat="1" ht="14.45" customHeight="1" x14ac:dyDescent="0.2">
      <c r="A12" s="49"/>
      <c r="B12" s="49"/>
      <c r="C12" s="49"/>
      <c r="D12" s="49"/>
      <c r="E12" s="50"/>
      <c r="F12" s="107"/>
      <c r="G12" s="107"/>
      <c r="H12" s="107"/>
      <c r="I12" s="52"/>
      <c r="J12" s="52"/>
      <c r="K12" s="45"/>
      <c r="L12" s="45"/>
      <c r="M12" s="53"/>
      <c r="N12" s="53"/>
    </row>
    <row r="13" spans="1:14" s="44" customFormat="1" x14ac:dyDescent="0.2">
      <c r="A13" s="57" t="s">
        <v>61</v>
      </c>
      <c r="B13" s="45"/>
      <c r="C13" s="45"/>
      <c r="D13" s="45"/>
      <c r="E13" s="45"/>
      <c r="F13" s="45"/>
      <c r="G13" s="46"/>
      <c r="H13" s="45"/>
      <c r="I13" s="52"/>
      <c r="J13" s="52"/>
      <c r="K13" s="45"/>
      <c r="L13" s="45"/>
      <c r="M13" s="53"/>
      <c r="N13" s="53"/>
    </row>
    <row r="14" spans="1:14" s="44" customFormat="1" x14ac:dyDescent="0.2">
      <c r="A14" s="45" t="s">
        <v>48</v>
      </c>
      <c r="B14" s="45"/>
      <c r="C14" s="45"/>
      <c r="D14" s="45"/>
      <c r="E14" s="45"/>
      <c r="F14" s="45"/>
      <c r="G14" s="46"/>
      <c r="H14" s="45"/>
      <c r="I14" s="52"/>
      <c r="J14" s="52"/>
      <c r="K14" s="45"/>
      <c r="L14" s="45"/>
      <c r="M14" s="53"/>
      <c r="N14" s="53"/>
    </row>
    <row r="15" spans="1:14" ht="14.25" x14ac:dyDescent="0.2">
      <c r="A15" s="54" t="s">
        <v>62</v>
      </c>
      <c r="B15" s="39"/>
      <c r="C15" s="39"/>
      <c r="D15" s="39"/>
      <c r="E15" s="39"/>
      <c r="F15" s="39"/>
      <c r="G15" s="32"/>
      <c r="H15" s="31"/>
      <c r="I15" s="38"/>
      <c r="J15" s="38"/>
      <c r="K15" s="31"/>
      <c r="L15" s="31"/>
      <c r="M15" s="34"/>
      <c r="N15" s="34"/>
    </row>
    <row r="16" spans="1:14" ht="14.25" x14ac:dyDescent="0.2">
      <c r="A16" s="53"/>
      <c r="B16" s="34"/>
      <c r="C16" s="40"/>
      <c r="D16" s="40"/>
      <c r="E16" s="34"/>
      <c r="F16" s="40"/>
      <c r="G16" s="41"/>
      <c r="H16" s="34"/>
      <c r="I16" s="1"/>
      <c r="J16" s="1"/>
      <c r="K16" s="34"/>
      <c r="L16" s="34"/>
      <c r="M16" s="34"/>
      <c r="N16" s="34"/>
    </row>
    <row r="17" spans="1:10" ht="25.5" customHeight="1" x14ac:dyDescent="0.2">
      <c r="A17" s="60" t="s">
        <v>0</v>
      </c>
      <c r="B17" s="61" t="s">
        <v>73</v>
      </c>
      <c r="C17" s="61" t="s">
        <v>74</v>
      </c>
      <c r="D17" s="61" t="s">
        <v>1</v>
      </c>
      <c r="E17" s="61" t="s">
        <v>50</v>
      </c>
      <c r="F17" s="61" t="s">
        <v>51</v>
      </c>
      <c r="G17" s="61" t="s">
        <v>70</v>
      </c>
      <c r="H17" s="61" t="s">
        <v>211</v>
      </c>
      <c r="I17" s="62" t="s">
        <v>289</v>
      </c>
      <c r="J17" s="19"/>
    </row>
    <row r="18" spans="1:10" ht="14.1" customHeight="1" x14ac:dyDescent="0.2">
      <c r="A18" s="64"/>
      <c r="B18" s="67" t="str">
        <f>IFERROR(CODE(RIGHT(WheatBread3510121718[[#This Row],[UPC]],1)) - 48,"")</f>
        <v/>
      </c>
      <c r="C18"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18" s="67" t="str">
        <f>IF(WheatBread3510121718[[#This Row],[Calc Check]]="","",IF(WheatBread3510121718[[#This Row],[Calc Check]]=10,IF(WheatBread3510121718[[#This Row],[UPC Check]]=0,"YES","NO"),IF(WheatBread3510121718[[#This Row],[Calc Check]]=WheatBread3510121718[[#This Row],[UPC Check]],"YES","NO")))</f>
        <v/>
      </c>
      <c r="E18" s="65"/>
      <c r="F18" s="65"/>
      <c r="G18" s="65"/>
      <c r="H18" s="70"/>
      <c r="I18" s="66"/>
      <c r="J18" s="19"/>
    </row>
    <row r="19" spans="1:10" ht="14.1" customHeight="1" x14ac:dyDescent="0.2">
      <c r="A19" s="64"/>
      <c r="B19" s="67" t="str">
        <f>IFERROR(CODE(RIGHT(WheatBread3510121718[[#This Row],[UPC]],1)) - 48,"")</f>
        <v/>
      </c>
      <c r="C19"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19" s="67" t="str">
        <f>IF(WheatBread3510121718[[#This Row],[Calc Check]]="","",IF(WheatBread3510121718[[#This Row],[Calc Check]]=10,IF(WheatBread3510121718[[#This Row],[UPC Check]]=0,"YES","NO"),IF(WheatBread3510121718[[#This Row],[Calc Check]]=WheatBread3510121718[[#This Row],[UPC Check]],"YES","NO")))</f>
        <v/>
      </c>
      <c r="E19" s="65"/>
      <c r="F19" s="65"/>
      <c r="G19" s="65"/>
      <c r="H19" s="70"/>
      <c r="I19" s="66"/>
      <c r="J19" s="19"/>
    </row>
    <row r="20" spans="1:10" ht="14.1" customHeight="1" x14ac:dyDescent="0.2">
      <c r="A20" s="64"/>
      <c r="B20" s="67" t="str">
        <f>IFERROR(CODE(RIGHT(WheatBread3510121718[[#This Row],[UPC]],1)) - 48,"")</f>
        <v/>
      </c>
      <c r="C20"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0" s="67" t="str">
        <f>IF(WheatBread3510121718[[#This Row],[Calc Check]]="","",IF(WheatBread3510121718[[#This Row],[Calc Check]]=10,IF(WheatBread3510121718[[#This Row],[UPC Check]]=0,"YES","NO"),IF(WheatBread3510121718[[#This Row],[Calc Check]]=WheatBread3510121718[[#This Row],[UPC Check]],"YES","NO")))</f>
        <v/>
      </c>
      <c r="E20" s="65"/>
      <c r="F20" s="65"/>
      <c r="G20" s="65"/>
      <c r="H20" s="70"/>
      <c r="I20" s="66"/>
      <c r="J20" s="19"/>
    </row>
    <row r="21" spans="1:10" ht="14.1" customHeight="1" x14ac:dyDescent="0.2">
      <c r="A21" s="64"/>
      <c r="B21" s="67" t="str">
        <f>IFERROR(CODE(RIGHT(WheatBread3510121718[[#This Row],[UPC]],1)) - 48,"")</f>
        <v/>
      </c>
      <c r="C21"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1" s="67" t="str">
        <f>IF(WheatBread3510121718[[#This Row],[Calc Check]]="","",IF(WheatBread3510121718[[#This Row],[Calc Check]]=10,IF(WheatBread3510121718[[#This Row],[UPC Check]]=0,"YES","NO"),IF(WheatBread3510121718[[#This Row],[Calc Check]]=WheatBread3510121718[[#This Row],[UPC Check]],"YES","NO")))</f>
        <v/>
      </c>
      <c r="E21" s="65"/>
      <c r="F21" s="65"/>
      <c r="G21" s="65"/>
      <c r="H21" s="70"/>
      <c r="I21" s="66"/>
      <c r="J21" s="19"/>
    </row>
    <row r="22" spans="1:10" ht="14.1" customHeight="1" x14ac:dyDescent="0.2">
      <c r="A22" s="64"/>
      <c r="B22" s="67" t="str">
        <f>IFERROR(CODE(RIGHT(WheatBread3510121718[[#This Row],[UPC]],1)) - 48,"")</f>
        <v/>
      </c>
      <c r="C22"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2" s="67" t="str">
        <f>IF(WheatBread3510121718[[#This Row],[Calc Check]]="","",IF(WheatBread3510121718[[#This Row],[Calc Check]]=10,IF(WheatBread3510121718[[#This Row],[UPC Check]]=0,"YES","NO"),IF(WheatBread3510121718[[#This Row],[Calc Check]]=WheatBread3510121718[[#This Row],[UPC Check]],"YES","NO")))</f>
        <v/>
      </c>
      <c r="E22" s="65"/>
      <c r="F22" s="65"/>
      <c r="G22" s="65"/>
      <c r="H22" s="70"/>
      <c r="I22" s="66"/>
      <c r="J22" s="19"/>
    </row>
    <row r="23" spans="1:10" ht="14.1" customHeight="1" x14ac:dyDescent="0.2">
      <c r="A23" s="64"/>
      <c r="B23" s="67" t="str">
        <f>IFERROR(CODE(RIGHT(WheatBread3510121718[[#This Row],[UPC]],1)) - 48,"")</f>
        <v/>
      </c>
      <c r="C23"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3" s="67" t="str">
        <f>IF(WheatBread3510121718[[#This Row],[Calc Check]]="","",IF(WheatBread3510121718[[#This Row],[Calc Check]]=10,IF(WheatBread3510121718[[#This Row],[UPC Check]]=0,"YES","NO"),IF(WheatBread3510121718[[#This Row],[Calc Check]]=WheatBread3510121718[[#This Row],[UPC Check]],"YES","NO")))</f>
        <v/>
      </c>
      <c r="E23" s="65"/>
      <c r="F23" s="65"/>
      <c r="G23" s="65"/>
      <c r="H23" s="70"/>
      <c r="I23" s="66"/>
      <c r="J23" s="19"/>
    </row>
    <row r="24" spans="1:10" ht="14.1" customHeight="1" x14ac:dyDescent="0.2">
      <c r="A24" s="64"/>
      <c r="B24" s="67" t="str">
        <f>IFERROR(CODE(RIGHT(WheatBread3510121718[[#This Row],[UPC]],1)) - 48,"")</f>
        <v/>
      </c>
      <c r="C24"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4" s="67" t="str">
        <f>IF(WheatBread3510121718[[#This Row],[Calc Check]]="","",IF(WheatBread3510121718[[#This Row],[Calc Check]]=10,IF(WheatBread3510121718[[#This Row],[UPC Check]]=0,"YES","NO"),IF(WheatBread3510121718[[#This Row],[Calc Check]]=WheatBread3510121718[[#This Row],[UPC Check]],"YES","NO")))</f>
        <v/>
      </c>
      <c r="E24" s="65"/>
      <c r="F24" s="65"/>
      <c r="G24" s="65"/>
      <c r="H24" s="70"/>
      <c r="I24" s="66"/>
      <c r="J24" s="19"/>
    </row>
    <row r="25" spans="1:10" ht="14.1" customHeight="1" x14ac:dyDescent="0.2">
      <c r="A25" s="64"/>
      <c r="B25" s="67" t="str">
        <f>IFERROR(CODE(RIGHT(WheatBread3510121718[[#This Row],[UPC]],1)) - 48,"")</f>
        <v/>
      </c>
      <c r="C25"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5" s="67" t="str">
        <f>IF(WheatBread3510121718[[#This Row],[Calc Check]]="","",IF(WheatBread3510121718[[#This Row],[Calc Check]]=10,IF(WheatBread3510121718[[#This Row],[UPC Check]]=0,"YES","NO"),IF(WheatBread3510121718[[#This Row],[Calc Check]]=WheatBread3510121718[[#This Row],[UPC Check]],"YES","NO")))</f>
        <v/>
      </c>
      <c r="E25" s="65"/>
      <c r="F25" s="65"/>
      <c r="G25" s="65"/>
      <c r="H25" s="70"/>
      <c r="I25" s="66"/>
      <c r="J25" s="19"/>
    </row>
    <row r="26" spans="1:10" ht="14.1" customHeight="1" x14ac:dyDescent="0.2">
      <c r="A26" s="64"/>
      <c r="B26" s="67" t="str">
        <f>IFERROR(CODE(RIGHT(WheatBread3510121718[[#This Row],[UPC]],1)) - 48,"")</f>
        <v/>
      </c>
      <c r="C26"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6" s="67" t="str">
        <f>IF(WheatBread3510121718[[#This Row],[Calc Check]]="","",IF(WheatBread3510121718[[#This Row],[Calc Check]]=10,IF(WheatBread3510121718[[#This Row],[UPC Check]]=0,"YES","NO"),IF(WheatBread3510121718[[#This Row],[Calc Check]]=WheatBread3510121718[[#This Row],[UPC Check]],"YES","NO")))</f>
        <v/>
      </c>
      <c r="E26" s="65"/>
      <c r="F26" s="65"/>
      <c r="G26" s="65"/>
      <c r="H26" s="70"/>
      <c r="I26" s="66"/>
      <c r="J26" s="19"/>
    </row>
    <row r="27" spans="1:10" ht="14.1" customHeight="1" x14ac:dyDescent="0.2">
      <c r="A27" s="64"/>
      <c r="B27" s="67" t="str">
        <f>IFERROR(CODE(RIGHT(WheatBread3510121718[[#This Row],[UPC]],1)) - 48,"")</f>
        <v/>
      </c>
      <c r="C27"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7" s="67" t="str">
        <f>IF(WheatBread3510121718[[#This Row],[Calc Check]]="","",IF(WheatBread3510121718[[#This Row],[Calc Check]]=10,IF(WheatBread3510121718[[#This Row],[UPC Check]]=0,"YES","NO"),IF(WheatBread3510121718[[#This Row],[Calc Check]]=WheatBread3510121718[[#This Row],[UPC Check]],"YES","NO")))</f>
        <v/>
      </c>
      <c r="E27" s="65"/>
      <c r="F27" s="65"/>
      <c r="G27" s="65"/>
      <c r="H27" s="70"/>
      <c r="I27" s="66"/>
      <c r="J27" s="19"/>
    </row>
    <row r="28" spans="1:10" ht="14.1" customHeight="1" x14ac:dyDescent="0.2">
      <c r="A28" s="64"/>
      <c r="B28" s="67" t="str">
        <f>IFERROR(CODE(RIGHT(WheatBread3510121718[[#This Row],[UPC]],1)) - 48,"")</f>
        <v/>
      </c>
      <c r="C28"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8" s="67" t="str">
        <f>IF(WheatBread3510121718[[#This Row],[Calc Check]]="","",IF(WheatBread3510121718[[#This Row],[Calc Check]]=10,IF(WheatBread3510121718[[#This Row],[UPC Check]]=0,"YES","NO"),IF(WheatBread3510121718[[#This Row],[Calc Check]]=WheatBread3510121718[[#This Row],[UPC Check]],"YES","NO")))</f>
        <v/>
      </c>
      <c r="E28" s="65"/>
      <c r="F28" s="65"/>
      <c r="G28" s="65"/>
      <c r="H28" s="70"/>
      <c r="I28" s="66"/>
      <c r="J28" s="19"/>
    </row>
    <row r="29" spans="1:10" ht="14.1" customHeight="1" x14ac:dyDescent="0.2">
      <c r="A29" s="64"/>
      <c r="B29" s="67" t="str">
        <f>IFERROR(CODE(RIGHT(WheatBread3510121718[[#This Row],[UPC]],1)) - 48,"")</f>
        <v/>
      </c>
      <c r="C29"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29" s="67" t="str">
        <f>IF(WheatBread3510121718[[#This Row],[Calc Check]]="","",IF(WheatBread3510121718[[#This Row],[Calc Check]]=10,IF(WheatBread3510121718[[#This Row],[UPC Check]]=0,"YES","NO"),IF(WheatBread3510121718[[#This Row],[Calc Check]]=WheatBread3510121718[[#This Row],[UPC Check]],"YES","NO")))</f>
        <v/>
      </c>
      <c r="E29" s="65"/>
      <c r="F29" s="65"/>
      <c r="G29" s="65"/>
      <c r="H29" s="70"/>
      <c r="I29" s="66"/>
      <c r="J29" s="19"/>
    </row>
    <row r="30" spans="1:10" ht="14.1" customHeight="1" x14ac:dyDescent="0.2">
      <c r="A30" s="64"/>
      <c r="B30" s="67" t="str">
        <f>IFERROR(CODE(RIGHT(WheatBread3510121718[[#This Row],[UPC]],1)) - 48,"")</f>
        <v/>
      </c>
      <c r="C30"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0" s="67" t="str">
        <f>IF(WheatBread3510121718[[#This Row],[Calc Check]]="","",IF(WheatBread3510121718[[#This Row],[Calc Check]]=10,IF(WheatBread3510121718[[#This Row],[UPC Check]]=0,"YES","NO"),IF(WheatBread3510121718[[#This Row],[Calc Check]]=WheatBread3510121718[[#This Row],[UPC Check]],"YES","NO")))</f>
        <v/>
      </c>
      <c r="E30" s="65"/>
      <c r="F30" s="65"/>
      <c r="G30" s="65"/>
      <c r="H30" s="70"/>
      <c r="I30" s="66"/>
      <c r="J30" s="19"/>
    </row>
    <row r="31" spans="1:10" ht="14.1" customHeight="1" x14ac:dyDescent="0.2">
      <c r="A31" s="64"/>
      <c r="B31" s="67" t="str">
        <f>IFERROR(CODE(RIGHT(WheatBread3510121718[[#This Row],[UPC]],1)) - 48,"")</f>
        <v/>
      </c>
      <c r="C31"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1" s="67" t="str">
        <f>IF(WheatBread3510121718[[#This Row],[Calc Check]]="","",IF(WheatBread3510121718[[#This Row],[Calc Check]]=10,IF(WheatBread3510121718[[#This Row],[UPC Check]]=0,"YES","NO"),IF(WheatBread3510121718[[#This Row],[Calc Check]]=WheatBread3510121718[[#This Row],[UPC Check]],"YES","NO")))</f>
        <v/>
      </c>
      <c r="E31" s="65"/>
      <c r="F31" s="65"/>
      <c r="G31" s="65"/>
      <c r="H31" s="70"/>
      <c r="I31" s="66"/>
      <c r="J31" s="19"/>
    </row>
    <row r="32" spans="1:10" ht="14.1" customHeight="1" x14ac:dyDescent="0.2">
      <c r="A32" s="64"/>
      <c r="B32" s="67" t="str">
        <f>IFERROR(CODE(RIGHT(WheatBread3510121718[[#This Row],[UPC]],1)) - 48,"")</f>
        <v/>
      </c>
      <c r="C32"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2" s="67" t="str">
        <f>IF(WheatBread3510121718[[#This Row],[Calc Check]]="","",IF(WheatBread3510121718[[#This Row],[Calc Check]]=10,IF(WheatBread3510121718[[#This Row],[UPC Check]]=0,"YES","NO"),IF(WheatBread3510121718[[#This Row],[Calc Check]]=WheatBread3510121718[[#This Row],[UPC Check]],"YES","NO")))</f>
        <v/>
      </c>
      <c r="E32" s="65"/>
      <c r="F32" s="65"/>
      <c r="G32" s="65"/>
      <c r="H32" s="70"/>
      <c r="I32" s="66"/>
      <c r="J32" s="19"/>
    </row>
    <row r="33" spans="1:10" ht="14.1" customHeight="1" x14ac:dyDescent="0.2">
      <c r="A33" s="64"/>
      <c r="B33" s="67" t="str">
        <f>IFERROR(CODE(RIGHT(WheatBread3510121718[[#This Row],[UPC]],1)) - 48,"")</f>
        <v/>
      </c>
      <c r="C33"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3" s="67" t="str">
        <f>IF(WheatBread3510121718[[#This Row],[Calc Check]]="","",IF(WheatBread3510121718[[#This Row],[Calc Check]]=10,IF(WheatBread3510121718[[#This Row],[UPC Check]]=0,"YES","NO"),IF(WheatBread3510121718[[#This Row],[Calc Check]]=WheatBread3510121718[[#This Row],[UPC Check]],"YES","NO")))</f>
        <v/>
      </c>
      <c r="E33" s="65"/>
      <c r="F33" s="65"/>
      <c r="G33" s="65"/>
      <c r="H33" s="70"/>
      <c r="I33" s="66"/>
      <c r="J33" s="19"/>
    </row>
    <row r="34" spans="1:10" ht="14.1" customHeight="1" x14ac:dyDescent="0.2">
      <c r="A34" s="64"/>
      <c r="B34" s="67" t="str">
        <f>IFERROR(CODE(RIGHT(WheatBread3510121718[[#This Row],[UPC]],1)) - 48,"")</f>
        <v/>
      </c>
      <c r="C34"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4" s="67" t="str">
        <f>IF(WheatBread3510121718[[#This Row],[Calc Check]]="","",IF(WheatBread3510121718[[#This Row],[Calc Check]]=10,IF(WheatBread3510121718[[#This Row],[UPC Check]]=0,"YES","NO"),IF(WheatBread3510121718[[#This Row],[Calc Check]]=WheatBread3510121718[[#This Row],[UPC Check]],"YES","NO")))</f>
        <v/>
      </c>
      <c r="E34" s="65"/>
      <c r="F34" s="65"/>
      <c r="G34" s="65"/>
      <c r="H34" s="70"/>
      <c r="I34" s="66"/>
      <c r="J34" s="19"/>
    </row>
    <row r="35" spans="1:10" ht="14.1" customHeight="1" x14ac:dyDescent="0.2">
      <c r="A35" s="64"/>
      <c r="B35" s="67" t="str">
        <f>IFERROR(CODE(RIGHT(WheatBread3510121718[[#This Row],[UPC]],1)) - 48,"")</f>
        <v/>
      </c>
      <c r="C35"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5" s="67" t="str">
        <f>IF(WheatBread3510121718[[#This Row],[Calc Check]]="","",IF(WheatBread3510121718[[#This Row],[Calc Check]]=10,IF(WheatBread3510121718[[#This Row],[UPC Check]]=0,"YES","NO"),IF(WheatBread3510121718[[#This Row],[Calc Check]]=WheatBread3510121718[[#This Row],[UPC Check]],"YES","NO")))</f>
        <v/>
      </c>
      <c r="E35" s="65"/>
      <c r="F35" s="65"/>
      <c r="G35" s="65"/>
      <c r="H35" s="70"/>
      <c r="I35" s="66"/>
      <c r="J35" s="19"/>
    </row>
    <row r="36" spans="1:10" ht="14.1" customHeight="1" x14ac:dyDescent="0.2">
      <c r="A36" s="64"/>
      <c r="B36" s="67" t="str">
        <f>IFERROR(CODE(RIGHT(WheatBread3510121718[[#This Row],[UPC]],1)) - 48,"")</f>
        <v/>
      </c>
      <c r="C36" s="67" t="str">
        <f>IFERROR(CODE(10 - MOD(3*SUM(MID(WheatBread3510121718[UPC],2,1),MID(WheatBread3510121718[UPC],4,1),MID(WheatBread3510121718[UPC],6,1),MID(WheatBread3510121718[UPC],8,1),MID(WheatBread3510121718[UPC],10,1),MID(WheatBread3510121718[UPC],12,1))+SUM(MID(WheatBread3510121718[UPC],1,1),MID(WheatBread3510121718[UPC],3,1),MID(WheatBread3510121718[UPC],5,1),MID(WheatBread3510121718[UPC],7,1),MID(WheatBread3510121718[UPC],9,1),MID(WheatBread3510121718[UPC],11,1)),10))-48,"")</f>
        <v/>
      </c>
      <c r="D36" s="67" t="str">
        <f>IF(WheatBread3510121718[[#This Row],[Calc Check]]="","",IF(WheatBread3510121718[[#This Row],[Calc Check]]=10,IF(WheatBread3510121718[[#This Row],[UPC Check]]=0,"YES","NO"),IF(WheatBread3510121718[[#This Row],[Calc Check]]=WheatBread3510121718[[#This Row],[UPC Check]],"YES","NO")))</f>
        <v/>
      </c>
      <c r="E36" s="65"/>
      <c r="F36" s="65"/>
      <c r="G36" s="65"/>
      <c r="H36" s="70"/>
      <c r="I36" s="66"/>
      <c r="J36" s="19"/>
    </row>
  </sheetData>
  <sheetProtection algorithmName="SHA-512" hashValue="YZbkq6jWMuSY8ZXgv5qOjA6Fb9jtRZFPmjEmDAa9NhwcznmvVScV2jkGyBqUZVaSziQfLs4qJXnew29HPoR41w==" saltValue="5AqkjaLP193FPDq0Kjbcsw==" spinCount="100000" sheet="1" objects="1" scenarios="1" selectLockedCells="1"/>
  <mergeCells count="13">
    <mergeCell ref="F12:H12"/>
    <mergeCell ref="A1:G1"/>
    <mergeCell ref="F4:I4"/>
    <mergeCell ref="F3:I3"/>
    <mergeCell ref="F5:I5"/>
    <mergeCell ref="A6:E6"/>
    <mergeCell ref="F7:H7"/>
    <mergeCell ref="D11:F11"/>
    <mergeCell ref="A10:G10"/>
    <mergeCell ref="A9:G9"/>
    <mergeCell ref="A3:E3"/>
    <mergeCell ref="A4:E4"/>
    <mergeCell ref="A5:E5"/>
  </mergeCells>
  <dataValidations count="1">
    <dataValidation allowBlank="1" showInputMessage="1" sqref="I18:I36"/>
  </dataValidations>
  <pageMargins left="0.7" right="0.7" top="0.75" bottom="0.75" header="0.3" footer="0.3"/>
  <pageSetup paperSize="5" orientation="landscape" r:id="rId1"/>
  <headerFooter>
    <oddHeader>&amp;C2017-2019 Louisiana WIC Approved Foods Product Review</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Instructions</vt:lpstr>
      <vt:lpstr>Company ID</vt:lpstr>
      <vt:lpstr>Milk</vt:lpstr>
      <vt:lpstr>Soy Beverage</vt:lpstr>
      <vt:lpstr>Cheese</vt:lpstr>
      <vt:lpstr>Yogurt</vt:lpstr>
      <vt:lpstr>Eggs</vt:lpstr>
      <vt:lpstr>Whole Wheat Bread</vt:lpstr>
      <vt:lpstr>Whole Wheat Pasta</vt:lpstr>
      <vt:lpstr>Brown Rice</vt:lpstr>
      <vt:lpstr>Oatmeal</vt:lpstr>
      <vt:lpstr>Tortillas</vt:lpstr>
      <vt:lpstr>Breakfast Cereal</vt:lpstr>
      <vt:lpstr>Infant Fruits</vt:lpstr>
      <vt:lpstr>Infant Vegetables</vt:lpstr>
      <vt:lpstr>Infant Meats</vt:lpstr>
      <vt:lpstr>Infant Cereal</vt:lpstr>
      <vt:lpstr>Juice Concentrate</vt:lpstr>
      <vt:lpstr>Juice Single Strength</vt:lpstr>
      <vt:lpstr>Canned Fruits and Vegetables</vt:lpstr>
      <vt:lpstr>Frozen Fruits and Vegetables</vt:lpstr>
      <vt:lpstr>Canned Fish</vt:lpstr>
      <vt:lpstr>Peanut Butter</vt:lpstr>
      <vt:lpstr>Legumes</vt:lpstr>
      <vt:lpstr>'Company ID'!Print_Area</vt:lpstr>
      <vt:lpstr>Instructions!Print_Area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Pottle</dc:creator>
  <cp:lastModifiedBy>Chris Pottle</cp:lastModifiedBy>
  <dcterms:created xsi:type="dcterms:W3CDTF">2022-07-12T16:32:37Z</dcterms:created>
  <dcterms:modified xsi:type="dcterms:W3CDTF">2023-01-10T17:43:42Z</dcterms:modified>
</cp:coreProperties>
</file>