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drawings/drawing8.xml" ContentType="application/vnd.openxmlformats-officedocument.drawing+xml"/>
  <Override PartName="/xl/tables/table6.xml" ContentType="application/vnd.openxmlformats-officedocument.spreadsheetml.table+xml"/>
  <Override PartName="/xl/drawings/drawing9.xml" ContentType="application/vnd.openxmlformats-officedocument.drawing+xml"/>
  <Override PartName="/xl/tables/table7.xml" ContentType="application/vnd.openxmlformats-officedocument.spreadsheetml.table+xml"/>
  <Override PartName="/xl/drawings/drawing10.xml" ContentType="application/vnd.openxmlformats-officedocument.drawing+xml"/>
  <Override PartName="/xl/tables/table8.xml" ContentType="application/vnd.openxmlformats-officedocument.spreadsheetml.table+xml"/>
  <Override PartName="/xl/drawings/drawing11.xml" ContentType="application/vnd.openxmlformats-officedocument.drawing+xml"/>
  <Override PartName="/xl/tables/table9.xml" ContentType="application/vnd.openxmlformats-officedocument.spreadsheetml.table+xml"/>
  <Override PartName="/xl/drawings/drawing12.xml" ContentType="application/vnd.openxmlformats-officedocument.drawing+xml"/>
  <Override PartName="/xl/tables/table10.xml" ContentType="application/vnd.openxmlformats-officedocument.spreadsheetml.table+xml"/>
  <Override PartName="/xl/drawings/drawing13.xml" ContentType="application/vnd.openxmlformats-officedocument.drawing+xml"/>
  <Override PartName="/xl/tables/table11.xml" ContentType="application/vnd.openxmlformats-officedocument.spreadsheetml.table+xml"/>
  <Override PartName="/xl/drawings/drawing14.xml" ContentType="application/vnd.openxmlformats-officedocument.drawing+xml"/>
  <Override PartName="/xl/tables/table12.xml" ContentType="application/vnd.openxmlformats-officedocument.spreadsheetml.table+xml"/>
  <Override PartName="/xl/drawings/drawing15.xml" ContentType="application/vnd.openxmlformats-officedocument.drawing+xml"/>
  <Override PartName="/xl/tables/table13.xml" ContentType="application/vnd.openxmlformats-officedocument.spreadsheetml.table+xml"/>
  <Override PartName="/xl/drawings/drawing16.xml" ContentType="application/vnd.openxmlformats-officedocument.drawing+xml"/>
  <Override PartName="/xl/tables/table14.xml" ContentType="application/vnd.openxmlformats-officedocument.spreadsheetml.table+xml"/>
  <Override PartName="/xl/drawings/drawing17.xml" ContentType="application/vnd.openxmlformats-officedocument.drawing+xml"/>
  <Override PartName="/xl/tables/table15.xml" ContentType="application/vnd.openxmlformats-officedocument.spreadsheetml.table+xml"/>
  <Override PartName="/xl/drawings/drawing18.xml" ContentType="application/vnd.openxmlformats-officedocument.drawing+xml"/>
  <Override PartName="/xl/tables/table16.xml" ContentType="application/vnd.openxmlformats-officedocument.spreadsheetml.table+xml"/>
  <Override PartName="/xl/drawings/drawing19.xml" ContentType="application/vnd.openxmlformats-officedocument.drawing+xml"/>
  <Override PartName="/xl/tables/table17.xml" ContentType="application/vnd.openxmlformats-officedocument.spreadsheetml.table+xml"/>
  <Override PartName="/xl/drawings/drawing20.xml" ContentType="application/vnd.openxmlformats-officedocument.drawing+xml"/>
  <Override PartName="/xl/tables/table18.xml" ContentType="application/vnd.openxmlformats-officedocument.spreadsheetml.table+xml"/>
  <Override PartName="/xl/drawings/drawing21.xml" ContentType="application/vnd.openxmlformats-officedocument.drawing+xml"/>
  <Override PartName="/xl/tables/table19.xml" ContentType="application/vnd.openxmlformats-officedocument.spreadsheetml.table+xml"/>
  <Override PartName="/xl/drawings/drawing22.xml" ContentType="application/vnd.openxmlformats-officedocument.drawing+xml"/>
  <Override PartName="/xl/tables/table20.xml" ContentType="application/vnd.openxmlformats-officedocument.spreadsheetml.table+xml"/>
  <Override PartName="/xl/drawings/drawing23.xml" ContentType="application/vnd.openxmlformats-officedocument.drawing+xml"/>
  <Override PartName="/xl/tables/table21.xml" ContentType="application/vnd.openxmlformats-officedocument.spreadsheetml.table+xml"/>
  <Override PartName="/xl/drawings/drawing24.xml" ContentType="application/vnd.openxmlformats-officedocument.drawing+xml"/>
  <Override PartName="/xl/tables/table2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PMFS-OPH01.swe.la.gov\UserShares\CPottle\Desktop\BONS\Projects\UPC Upload Form (Jessica)\"/>
    </mc:Choice>
  </mc:AlternateContent>
  <bookViews>
    <workbookView xWindow="0" yWindow="0" windowWidth="23295" windowHeight="9000"/>
  </bookViews>
  <sheets>
    <sheet name="Instructions" sheetId="4" r:id="rId1"/>
    <sheet name="Company ID" sheetId="6" r:id="rId2"/>
    <sheet name="Milk" sheetId="26" r:id="rId3"/>
    <sheet name="Soy Beverage" sheetId="20" r:id="rId4"/>
    <sheet name="Cheese" sheetId="28" r:id="rId5"/>
    <sheet name="Yogurt" sheetId="24" r:id="rId6"/>
    <sheet name="Eggs" sheetId="27" r:id="rId7"/>
    <sheet name="Whole Wheat Bread" sheetId="7" r:id="rId8"/>
    <sheet name="Whole Wheat Pasta" sheetId="12" r:id="rId9"/>
    <sheet name="Brown Rice" sheetId="8" r:id="rId10"/>
    <sheet name="Oatmeal" sheetId="9" r:id="rId11"/>
    <sheet name="Tortillas" sheetId="10" r:id="rId12"/>
    <sheet name="Breakfast Cereal" sheetId="13" r:id="rId13"/>
    <sheet name="Infant Fruits" sheetId="14" r:id="rId14"/>
    <sheet name="Infant Vegetables" sheetId="15" r:id="rId15"/>
    <sheet name="Infant Meats" sheetId="16" r:id="rId16"/>
    <sheet name="Infant Cereal" sheetId="17" r:id="rId17"/>
    <sheet name="Juice Concentrate" sheetId="18" r:id="rId18"/>
    <sheet name="Juice Single Strength" sheetId="19" r:id="rId19"/>
    <sheet name="Canned Fruits and Vegetables" sheetId="29" r:id="rId20"/>
    <sheet name="Frozen Fruits and Vegetables" sheetId="31" r:id="rId21"/>
    <sheet name="Canned Fish" sheetId="21" r:id="rId22"/>
    <sheet name="Peanut Butter" sheetId="23" r:id="rId23"/>
    <sheet name="Legumes" sheetId="22" r:id="rId24"/>
  </sheets>
  <definedNames>
    <definedName name="_xlnm.Print_Area" localSheetId="1">'Company ID'!$A$1:$B$35</definedName>
    <definedName name="_xlnm.Print_Area" localSheetId="0">Instructions!$A$1:$B$39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6" i="31" l="1"/>
  <c r="D66" i="31" s="1"/>
  <c r="B66" i="31"/>
  <c r="C65" i="31"/>
  <c r="D65" i="31" s="1"/>
  <c r="B65" i="31"/>
  <c r="C64" i="31"/>
  <c r="D64" i="31" s="1"/>
  <c r="B64" i="31"/>
  <c r="C63" i="31"/>
  <c r="D63" i="31" s="1"/>
  <c r="B63" i="31"/>
  <c r="C62" i="31"/>
  <c r="D62" i="31" s="1"/>
  <c r="B62" i="31"/>
  <c r="D61" i="31"/>
  <c r="C61" i="31"/>
  <c r="B61" i="31"/>
  <c r="C60" i="31"/>
  <c r="D60" i="31" s="1"/>
  <c r="B60" i="31"/>
  <c r="D59" i="31"/>
  <c r="C59" i="31"/>
  <c r="B59" i="31"/>
  <c r="D58" i="31"/>
  <c r="C58" i="31"/>
  <c r="B58" i="31"/>
  <c r="C57" i="31"/>
  <c r="D57" i="31" s="1"/>
  <c r="B57" i="31"/>
  <c r="C56" i="31"/>
  <c r="D56" i="31" s="1"/>
  <c r="B56" i="31"/>
  <c r="C55" i="31"/>
  <c r="D55" i="31" s="1"/>
  <c r="B55" i="31"/>
  <c r="C54" i="31"/>
  <c r="D54" i="31" s="1"/>
  <c r="B54" i="31"/>
  <c r="D53" i="31"/>
  <c r="C53" i="31"/>
  <c r="B53" i="31"/>
  <c r="C52" i="31"/>
  <c r="D52" i="31" s="1"/>
  <c r="B52" i="31"/>
  <c r="D51" i="31"/>
  <c r="C51" i="31"/>
  <c r="B51" i="31"/>
  <c r="D50" i="31"/>
  <c r="C50" i="31"/>
  <c r="B50" i="31"/>
  <c r="C49" i="31"/>
  <c r="D49" i="31" s="1"/>
  <c r="B49" i="31"/>
  <c r="C48" i="31"/>
  <c r="D48" i="31" s="1"/>
  <c r="B48" i="31"/>
  <c r="C47" i="31"/>
  <c r="D47" i="31" s="1"/>
  <c r="B47" i="31"/>
  <c r="C46" i="31"/>
  <c r="D46" i="31" s="1"/>
  <c r="B46" i="31"/>
  <c r="D45" i="31"/>
  <c r="C45" i="31"/>
  <c r="B45" i="31"/>
  <c r="C44" i="31"/>
  <c r="D44" i="31" s="1"/>
  <c r="B44" i="31"/>
  <c r="D43" i="31"/>
  <c r="C43" i="31"/>
  <c r="B43" i="31"/>
  <c r="C42" i="31"/>
  <c r="D42" i="31" s="1"/>
  <c r="B42" i="31"/>
  <c r="C41" i="31"/>
  <c r="D41" i="31" s="1"/>
  <c r="B41" i="31"/>
  <c r="C40" i="31"/>
  <c r="D40" i="31" s="1"/>
  <c r="B40" i="31"/>
  <c r="C39" i="31"/>
  <c r="D39" i="31" s="1"/>
  <c r="B39" i="31"/>
  <c r="C38" i="31"/>
  <c r="D38" i="31" s="1"/>
  <c r="B38" i="31"/>
  <c r="D37" i="31"/>
  <c r="C37" i="31"/>
  <c r="B37" i="31"/>
  <c r="C36" i="31"/>
  <c r="D36" i="31" s="1"/>
  <c r="B36" i="31"/>
  <c r="D35" i="31"/>
  <c r="C35" i="31"/>
  <c r="B35" i="31"/>
  <c r="C34" i="31"/>
  <c r="D34" i="31" s="1"/>
  <c r="B34" i="31"/>
  <c r="C33" i="31"/>
  <c r="D33" i="31" s="1"/>
  <c r="B33" i="31"/>
  <c r="C32" i="31"/>
  <c r="D32" i="31" s="1"/>
  <c r="B32" i="31"/>
  <c r="C31" i="31"/>
  <c r="D31" i="31" s="1"/>
  <c r="B31" i="31"/>
  <c r="C30" i="31"/>
  <c r="D30" i="31" s="1"/>
  <c r="B30" i="31"/>
  <c r="D29" i="31"/>
  <c r="C29" i="31"/>
  <c r="B29" i="31"/>
  <c r="C28" i="31"/>
  <c r="D28" i="31" s="1"/>
  <c r="B28" i="31"/>
  <c r="D27" i="31"/>
  <c r="C27" i="31"/>
  <c r="B27" i="31"/>
  <c r="C66" i="29" l="1"/>
  <c r="D66" i="29" s="1"/>
  <c r="B66" i="29"/>
  <c r="C65" i="29"/>
  <c r="D65" i="29" s="1"/>
  <c r="B65" i="29"/>
  <c r="C64" i="29"/>
  <c r="D64" i="29" s="1"/>
  <c r="B64" i="29"/>
  <c r="C63" i="29"/>
  <c r="D63" i="29" s="1"/>
  <c r="B63" i="29"/>
  <c r="C62" i="29"/>
  <c r="D62" i="29" s="1"/>
  <c r="B62" i="29"/>
  <c r="C61" i="29"/>
  <c r="D61" i="29" s="1"/>
  <c r="B61" i="29"/>
  <c r="C60" i="29"/>
  <c r="D60" i="29" s="1"/>
  <c r="B60" i="29"/>
  <c r="C59" i="29"/>
  <c r="D59" i="29" s="1"/>
  <c r="B59" i="29"/>
  <c r="C58" i="29"/>
  <c r="D58" i="29" s="1"/>
  <c r="B58" i="29"/>
  <c r="C57" i="29"/>
  <c r="D57" i="29" s="1"/>
  <c r="B57" i="29"/>
  <c r="C56" i="29"/>
  <c r="D56" i="29" s="1"/>
  <c r="B56" i="29"/>
  <c r="C55" i="29"/>
  <c r="D55" i="29" s="1"/>
  <c r="B55" i="29"/>
  <c r="C54" i="29"/>
  <c r="D54" i="29" s="1"/>
  <c r="B54" i="29"/>
  <c r="C53" i="29"/>
  <c r="D53" i="29" s="1"/>
  <c r="B53" i="29"/>
  <c r="C52" i="29"/>
  <c r="D52" i="29" s="1"/>
  <c r="B52" i="29"/>
  <c r="C51" i="29"/>
  <c r="D51" i="29" s="1"/>
  <c r="B51" i="29"/>
  <c r="C50" i="29"/>
  <c r="D50" i="29" s="1"/>
  <c r="B50" i="29"/>
  <c r="C49" i="29"/>
  <c r="D49" i="29" s="1"/>
  <c r="B49" i="29"/>
  <c r="C48" i="29"/>
  <c r="D48" i="29" s="1"/>
  <c r="B48" i="29"/>
  <c r="C47" i="29"/>
  <c r="D47" i="29" s="1"/>
  <c r="B47" i="29"/>
  <c r="C46" i="29"/>
  <c r="D46" i="29" s="1"/>
  <c r="B46" i="29"/>
  <c r="C45" i="29"/>
  <c r="D45" i="29" s="1"/>
  <c r="B45" i="29"/>
  <c r="C44" i="29"/>
  <c r="D44" i="29" s="1"/>
  <c r="B44" i="29"/>
  <c r="C43" i="29"/>
  <c r="D43" i="29" s="1"/>
  <c r="B43" i="29"/>
  <c r="C42" i="29"/>
  <c r="D42" i="29" s="1"/>
  <c r="B42" i="29"/>
  <c r="C41" i="29"/>
  <c r="D41" i="29" s="1"/>
  <c r="B41" i="29"/>
  <c r="C40" i="29"/>
  <c r="D40" i="29" s="1"/>
  <c r="B40" i="29"/>
  <c r="C39" i="29"/>
  <c r="D39" i="29" s="1"/>
  <c r="B39" i="29"/>
  <c r="C38" i="29"/>
  <c r="D38" i="29" s="1"/>
  <c r="B38" i="29"/>
  <c r="C37" i="29"/>
  <c r="D37" i="29" s="1"/>
  <c r="B37" i="29"/>
  <c r="C36" i="29"/>
  <c r="D36" i="29" s="1"/>
  <c r="B36" i="29"/>
  <c r="C35" i="29"/>
  <c r="D35" i="29" s="1"/>
  <c r="B35" i="29"/>
  <c r="C34" i="29"/>
  <c r="D34" i="29" s="1"/>
  <c r="B34" i="29"/>
  <c r="C33" i="29"/>
  <c r="D33" i="29" s="1"/>
  <c r="B33" i="29"/>
  <c r="C32" i="29"/>
  <c r="D32" i="29" s="1"/>
  <c r="B32" i="29"/>
  <c r="C31" i="29"/>
  <c r="D31" i="29" s="1"/>
  <c r="B31" i="29"/>
  <c r="C30" i="29"/>
  <c r="D30" i="29" s="1"/>
  <c r="B30" i="29"/>
  <c r="C29" i="29"/>
  <c r="D29" i="29" s="1"/>
  <c r="B29" i="29"/>
  <c r="C28" i="29"/>
  <c r="D28" i="29" s="1"/>
  <c r="B28" i="29"/>
  <c r="C27" i="29"/>
  <c r="D27" i="29" s="1"/>
  <c r="B27" i="29"/>
  <c r="C41" i="28" l="1"/>
  <c r="D41" i="28" s="1"/>
  <c r="B41" i="28"/>
  <c r="C40" i="28"/>
  <c r="D40" i="28" s="1"/>
  <c r="B40" i="28"/>
  <c r="C39" i="28"/>
  <c r="D39" i="28" s="1"/>
  <c r="B39" i="28"/>
  <c r="C38" i="28"/>
  <c r="D38" i="28" s="1"/>
  <c r="B38" i="28"/>
  <c r="C37" i="28"/>
  <c r="D37" i="28" s="1"/>
  <c r="B37" i="28"/>
  <c r="C36" i="28"/>
  <c r="D36" i="28" s="1"/>
  <c r="B36" i="28"/>
  <c r="C35" i="28"/>
  <c r="D35" i="28" s="1"/>
  <c r="B35" i="28"/>
  <c r="C34" i="28"/>
  <c r="D34" i="28" s="1"/>
  <c r="B34" i="28"/>
  <c r="C33" i="28"/>
  <c r="D33" i="28" s="1"/>
  <c r="B33" i="28"/>
  <c r="C32" i="28"/>
  <c r="D32" i="28" s="1"/>
  <c r="B32" i="28"/>
  <c r="C31" i="28"/>
  <c r="D31" i="28" s="1"/>
  <c r="B31" i="28"/>
  <c r="C30" i="28"/>
  <c r="D30" i="28" s="1"/>
  <c r="B30" i="28"/>
  <c r="C29" i="28"/>
  <c r="D29" i="28" s="1"/>
  <c r="B29" i="28"/>
  <c r="C28" i="28"/>
  <c r="D28" i="28" s="1"/>
  <c r="B28" i="28"/>
  <c r="C27" i="28"/>
  <c r="D27" i="28" s="1"/>
  <c r="B27" i="28"/>
  <c r="C26" i="28"/>
  <c r="D26" i="28" s="1"/>
  <c r="B26" i="28"/>
  <c r="D25" i="28"/>
  <c r="C25" i="28"/>
  <c r="B25" i="28"/>
  <c r="C24" i="28"/>
  <c r="D24" i="28" s="1"/>
  <c r="B24" i="28"/>
  <c r="C23" i="28"/>
  <c r="D23" i="28" s="1"/>
  <c r="B23" i="28"/>
  <c r="C36" i="27"/>
  <c r="D36" i="27" s="1"/>
  <c r="B36" i="27"/>
  <c r="C35" i="27"/>
  <c r="D35" i="27" s="1"/>
  <c r="B35" i="27"/>
  <c r="C34" i="27"/>
  <c r="D34" i="27" s="1"/>
  <c r="B34" i="27"/>
  <c r="C33" i="27"/>
  <c r="D33" i="27" s="1"/>
  <c r="B33" i="27"/>
  <c r="C32" i="27"/>
  <c r="D32" i="27" s="1"/>
  <c r="B32" i="27"/>
  <c r="C31" i="27"/>
  <c r="D31" i="27" s="1"/>
  <c r="B31" i="27"/>
  <c r="C30" i="27"/>
  <c r="D30" i="27" s="1"/>
  <c r="B30" i="27"/>
  <c r="C29" i="27"/>
  <c r="D29" i="27" s="1"/>
  <c r="B29" i="27"/>
  <c r="C28" i="27"/>
  <c r="D28" i="27" s="1"/>
  <c r="B28" i="27"/>
  <c r="C27" i="27"/>
  <c r="D27" i="27" s="1"/>
  <c r="B27" i="27"/>
  <c r="C26" i="27"/>
  <c r="D26" i="27" s="1"/>
  <c r="B26" i="27"/>
  <c r="C25" i="27"/>
  <c r="D25" i="27" s="1"/>
  <c r="B25" i="27"/>
  <c r="C24" i="27"/>
  <c r="D24" i="27" s="1"/>
  <c r="B24" i="27"/>
  <c r="C23" i="27"/>
  <c r="D23" i="27" s="1"/>
  <c r="B23" i="27"/>
  <c r="C22" i="27"/>
  <c r="D22" i="27" s="1"/>
  <c r="B22" i="27"/>
  <c r="C21" i="27"/>
  <c r="D21" i="27" s="1"/>
  <c r="B21" i="27"/>
  <c r="C20" i="27"/>
  <c r="D20" i="27" s="1"/>
  <c r="B20" i="27"/>
  <c r="C19" i="27"/>
  <c r="D19" i="27" s="1"/>
  <c r="B19" i="27"/>
  <c r="C18" i="27"/>
  <c r="D18" i="27" s="1"/>
  <c r="B18" i="27"/>
  <c r="C45" i="26"/>
  <c r="D45" i="26" s="1"/>
  <c r="B45" i="26"/>
  <c r="C44" i="26"/>
  <c r="D44" i="26" s="1"/>
  <c r="B44" i="26"/>
  <c r="C43" i="26"/>
  <c r="D43" i="26" s="1"/>
  <c r="B43" i="26"/>
  <c r="C42" i="26"/>
  <c r="D42" i="26" s="1"/>
  <c r="B42" i="26"/>
  <c r="C41" i="26"/>
  <c r="D41" i="26" s="1"/>
  <c r="B41" i="26"/>
  <c r="C40" i="26"/>
  <c r="D40" i="26" s="1"/>
  <c r="B40" i="26"/>
  <c r="C39" i="26"/>
  <c r="D39" i="26" s="1"/>
  <c r="B39" i="26"/>
  <c r="C38" i="26"/>
  <c r="D38" i="26" s="1"/>
  <c r="B38" i="26"/>
  <c r="C37" i="26"/>
  <c r="D37" i="26" s="1"/>
  <c r="B37" i="26"/>
  <c r="C36" i="26"/>
  <c r="D36" i="26" s="1"/>
  <c r="B36" i="26"/>
  <c r="C35" i="26"/>
  <c r="D35" i="26" s="1"/>
  <c r="B35" i="26"/>
  <c r="C34" i="26"/>
  <c r="D34" i="26" s="1"/>
  <c r="B34" i="26"/>
  <c r="C33" i="26"/>
  <c r="D33" i="26" s="1"/>
  <c r="B33" i="26"/>
  <c r="C32" i="26"/>
  <c r="D32" i="26" s="1"/>
  <c r="B32" i="26"/>
  <c r="C31" i="26"/>
  <c r="D31" i="26" s="1"/>
  <c r="B31" i="26"/>
  <c r="C30" i="26"/>
  <c r="D30" i="26" s="1"/>
  <c r="B30" i="26"/>
  <c r="C29" i="26"/>
  <c r="D29" i="26" s="1"/>
  <c r="B29" i="26"/>
  <c r="C28" i="26"/>
  <c r="D28" i="26" s="1"/>
  <c r="B28" i="26"/>
  <c r="C27" i="26"/>
  <c r="D27" i="26" s="1"/>
  <c r="B27" i="26"/>
  <c r="C38" i="24" l="1"/>
  <c r="D38" i="24" s="1"/>
  <c r="B38" i="24"/>
  <c r="C37" i="24"/>
  <c r="D37" i="24" s="1"/>
  <c r="B37" i="24"/>
  <c r="C36" i="24"/>
  <c r="D36" i="24" s="1"/>
  <c r="B36" i="24"/>
  <c r="C35" i="24"/>
  <c r="D35" i="24" s="1"/>
  <c r="B35" i="24"/>
  <c r="C34" i="24"/>
  <c r="D34" i="24" s="1"/>
  <c r="B34" i="24"/>
  <c r="C33" i="24"/>
  <c r="D33" i="24" s="1"/>
  <c r="B33" i="24"/>
  <c r="C32" i="24"/>
  <c r="D32" i="24" s="1"/>
  <c r="B32" i="24"/>
  <c r="C31" i="24"/>
  <c r="D31" i="24" s="1"/>
  <c r="B31" i="24"/>
  <c r="C30" i="24"/>
  <c r="D30" i="24" s="1"/>
  <c r="B30" i="24"/>
  <c r="C29" i="24"/>
  <c r="D29" i="24" s="1"/>
  <c r="B29" i="24"/>
  <c r="C28" i="24"/>
  <c r="D28" i="24" s="1"/>
  <c r="B28" i="24"/>
  <c r="C27" i="24"/>
  <c r="D27" i="24" s="1"/>
  <c r="B27" i="24"/>
  <c r="C26" i="24"/>
  <c r="D26" i="24" s="1"/>
  <c r="B26" i="24"/>
  <c r="C25" i="24"/>
  <c r="D25" i="24" s="1"/>
  <c r="B25" i="24"/>
  <c r="D24" i="24"/>
  <c r="C24" i="24"/>
  <c r="B24" i="24"/>
  <c r="C23" i="24"/>
  <c r="D23" i="24" s="1"/>
  <c r="B23" i="24"/>
  <c r="C22" i="24"/>
  <c r="D22" i="24" s="1"/>
  <c r="B22" i="24"/>
  <c r="C21" i="24"/>
  <c r="D21" i="24" s="1"/>
  <c r="B21" i="24"/>
  <c r="C20" i="24"/>
  <c r="D20" i="24" s="1"/>
  <c r="B20" i="24"/>
  <c r="C33" i="23"/>
  <c r="D33" i="23" s="1"/>
  <c r="B33" i="23"/>
  <c r="C32" i="23"/>
  <c r="D32" i="23" s="1"/>
  <c r="B32" i="23"/>
  <c r="C31" i="23"/>
  <c r="D31" i="23" s="1"/>
  <c r="B31" i="23"/>
  <c r="C30" i="23"/>
  <c r="D30" i="23" s="1"/>
  <c r="B30" i="23"/>
  <c r="C29" i="23"/>
  <c r="D29" i="23" s="1"/>
  <c r="B29" i="23"/>
  <c r="C28" i="23"/>
  <c r="D28" i="23" s="1"/>
  <c r="B28" i="23"/>
  <c r="C27" i="23"/>
  <c r="D27" i="23" s="1"/>
  <c r="B27" i="23"/>
  <c r="C26" i="23"/>
  <c r="D26" i="23" s="1"/>
  <c r="B26" i="23"/>
  <c r="C25" i="23"/>
  <c r="D25" i="23" s="1"/>
  <c r="B25" i="23"/>
  <c r="C24" i="23"/>
  <c r="D24" i="23" s="1"/>
  <c r="B24" i="23"/>
  <c r="C23" i="23"/>
  <c r="D23" i="23" s="1"/>
  <c r="B23" i="23"/>
  <c r="C22" i="23"/>
  <c r="D22" i="23" s="1"/>
  <c r="B22" i="23"/>
  <c r="C21" i="23"/>
  <c r="D21" i="23" s="1"/>
  <c r="B21" i="23"/>
  <c r="C20" i="23"/>
  <c r="D20" i="23" s="1"/>
  <c r="B20" i="23"/>
  <c r="C19" i="23"/>
  <c r="D19" i="23" s="1"/>
  <c r="B19" i="23"/>
  <c r="C18" i="23"/>
  <c r="D18" i="23" s="1"/>
  <c r="B18" i="23"/>
  <c r="C17" i="23"/>
  <c r="D17" i="23" s="1"/>
  <c r="B17" i="23"/>
  <c r="C16" i="23"/>
  <c r="D16" i="23" s="1"/>
  <c r="B16" i="23"/>
  <c r="C15" i="23"/>
  <c r="D15" i="23" s="1"/>
  <c r="B15" i="23"/>
  <c r="C36" i="22"/>
  <c r="D36" i="22" s="1"/>
  <c r="B36" i="22"/>
  <c r="C35" i="22"/>
  <c r="D35" i="22" s="1"/>
  <c r="B35" i="22"/>
  <c r="C34" i="22"/>
  <c r="D34" i="22" s="1"/>
  <c r="B34" i="22"/>
  <c r="C33" i="22"/>
  <c r="D33" i="22" s="1"/>
  <c r="B33" i="22"/>
  <c r="C32" i="22"/>
  <c r="D32" i="22" s="1"/>
  <c r="B32" i="22"/>
  <c r="D31" i="22"/>
  <c r="C31" i="22"/>
  <c r="B31" i="22"/>
  <c r="C30" i="22"/>
  <c r="D30" i="22" s="1"/>
  <c r="B30" i="22"/>
  <c r="D29" i="22"/>
  <c r="C29" i="22"/>
  <c r="B29" i="22"/>
  <c r="C28" i="22"/>
  <c r="D28" i="22" s="1"/>
  <c r="B28" i="22"/>
  <c r="C27" i="22"/>
  <c r="D27" i="22" s="1"/>
  <c r="B27" i="22"/>
  <c r="C26" i="22"/>
  <c r="D26" i="22" s="1"/>
  <c r="B26" i="22"/>
  <c r="C25" i="22"/>
  <c r="D25" i="22" s="1"/>
  <c r="B25" i="22"/>
  <c r="D24" i="22"/>
  <c r="C24" i="22"/>
  <c r="B24" i="22"/>
  <c r="C23" i="22"/>
  <c r="D23" i="22" s="1"/>
  <c r="B23" i="22"/>
  <c r="C22" i="22"/>
  <c r="D22" i="22" s="1"/>
  <c r="B22" i="22"/>
  <c r="C21" i="22"/>
  <c r="D21" i="22" s="1"/>
  <c r="B21" i="22"/>
  <c r="C20" i="22"/>
  <c r="D20" i="22" s="1"/>
  <c r="B20" i="22"/>
  <c r="C19" i="22"/>
  <c r="D19" i="22" s="1"/>
  <c r="B19" i="22"/>
  <c r="C18" i="22"/>
  <c r="D18" i="22" s="1"/>
  <c r="B18" i="22"/>
  <c r="C42" i="21"/>
  <c r="D42" i="21" s="1"/>
  <c r="B42" i="21"/>
  <c r="C41" i="21"/>
  <c r="D41" i="21" s="1"/>
  <c r="B41" i="21"/>
  <c r="C40" i="21"/>
  <c r="D40" i="21" s="1"/>
  <c r="B40" i="21"/>
  <c r="C39" i="21"/>
  <c r="D39" i="21" s="1"/>
  <c r="B39" i="21"/>
  <c r="C38" i="21"/>
  <c r="D38" i="21" s="1"/>
  <c r="B38" i="21"/>
  <c r="C37" i="21"/>
  <c r="D37" i="21" s="1"/>
  <c r="B37" i="21"/>
  <c r="C36" i="21"/>
  <c r="D36" i="21" s="1"/>
  <c r="B36" i="21"/>
  <c r="C35" i="21"/>
  <c r="D35" i="21" s="1"/>
  <c r="B35" i="21"/>
  <c r="C34" i="21"/>
  <c r="D34" i="21" s="1"/>
  <c r="B34" i="21"/>
  <c r="C33" i="21"/>
  <c r="D33" i="21" s="1"/>
  <c r="B33" i="21"/>
  <c r="C32" i="21"/>
  <c r="D32" i="21" s="1"/>
  <c r="B32" i="21"/>
  <c r="C31" i="21"/>
  <c r="D31" i="21" s="1"/>
  <c r="B31" i="21"/>
  <c r="C30" i="21"/>
  <c r="D30" i="21" s="1"/>
  <c r="B30" i="21"/>
  <c r="C29" i="21"/>
  <c r="D29" i="21" s="1"/>
  <c r="B29" i="21"/>
  <c r="C28" i="21"/>
  <c r="D28" i="21" s="1"/>
  <c r="B28" i="21"/>
  <c r="C27" i="21"/>
  <c r="D27" i="21" s="1"/>
  <c r="B27" i="21"/>
  <c r="C26" i="21"/>
  <c r="D26" i="21" s="1"/>
  <c r="B26" i="21"/>
  <c r="C25" i="21"/>
  <c r="D25" i="21" s="1"/>
  <c r="B25" i="21"/>
  <c r="C24" i="21"/>
  <c r="D24" i="21" s="1"/>
  <c r="B24" i="21"/>
  <c r="C42" i="20"/>
  <c r="D42" i="20" s="1"/>
  <c r="B42" i="20"/>
  <c r="C41" i="20"/>
  <c r="D41" i="20" s="1"/>
  <c r="B41" i="20"/>
  <c r="C40" i="20"/>
  <c r="D40" i="20" s="1"/>
  <c r="B40" i="20"/>
  <c r="C39" i="20"/>
  <c r="D39" i="20" s="1"/>
  <c r="B39" i="20"/>
  <c r="C38" i="20"/>
  <c r="D38" i="20" s="1"/>
  <c r="B38" i="20"/>
  <c r="C37" i="20"/>
  <c r="D37" i="20" s="1"/>
  <c r="B37" i="20"/>
  <c r="C36" i="20"/>
  <c r="D36" i="20" s="1"/>
  <c r="B36" i="20"/>
  <c r="C35" i="20"/>
  <c r="D35" i="20" s="1"/>
  <c r="B35" i="20"/>
  <c r="C34" i="20"/>
  <c r="D34" i="20" s="1"/>
  <c r="B34" i="20"/>
  <c r="C33" i="20"/>
  <c r="D33" i="20" s="1"/>
  <c r="B33" i="20"/>
  <c r="C32" i="20"/>
  <c r="D32" i="20" s="1"/>
  <c r="B32" i="20"/>
  <c r="C31" i="20"/>
  <c r="D31" i="20" s="1"/>
  <c r="B31" i="20"/>
  <c r="C30" i="20"/>
  <c r="D30" i="20" s="1"/>
  <c r="B30" i="20"/>
  <c r="C29" i="20"/>
  <c r="D29" i="20" s="1"/>
  <c r="B29" i="20"/>
  <c r="C28" i="20"/>
  <c r="D28" i="20" s="1"/>
  <c r="B28" i="20"/>
  <c r="C27" i="20"/>
  <c r="D27" i="20" s="1"/>
  <c r="B27" i="20"/>
  <c r="C26" i="20"/>
  <c r="D26" i="20" s="1"/>
  <c r="B26" i="20"/>
  <c r="C25" i="20"/>
  <c r="D25" i="20" s="1"/>
  <c r="B25" i="20"/>
  <c r="C24" i="20"/>
  <c r="D24" i="20" s="1"/>
  <c r="B24" i="20"/>
  <c r="C45" i="19"/>
  <c r="D45" i="19" s="1"/>
  <c r="B45" i="19"/>
  <c r="C44" i="19"/>
  <c r="D44" i="19" s="1"/>
  <c r="B44" i="19"/>
  <c r="C43" i="19"/>
  <c r="D43" i="19" s="1"/>
  <c r="B43" i="19"/>
  <c r="C42" i="19"/>
  <c r="D42" i="19" s="1"/>
  <c r="B42" i="19"/>
  <c r="C41" i="19"/>
  <c r="D41" i="19" s="1"/>
  <c r="B41" i="19"/>
  <c r="C40" i="19"/>
  <c r="D40" i="19" s="1"/>
  <c r="B40" i="19"/>
  <c r="C39" i="19"/>
  <c r="D39" i="19" s="1"/>
  <c r="B39" i="19"/>
  <c r="C38" i="19"/>
  <c r="D38" i="19" s="1"/>
  <c r="B38" i="19"/>
  <c r="C37" i="19"/>
  <c r="D37" i="19" s="1"/>
  <c r="B37" i="19"/>
  <c r="C36" i="19"/>
  <c r="D36" i="19" s="1"/>
  <c r="B36" i="19"/>
  <c r="C35" i="19"/>
  <c r="D35" i="19" s="1"/>
  <c r="B35" i="19"/>
  <c r="C34" i="19"/>
  <c r="D34" i="19" s="1"/>
  <c r="B34" i="19"/>
  <c r="C33" i="19"/>
  <c r="D33" i="19" s="1"/>
  <c r="B33" i="19"/>
  <c r="C32" i="19"/>
  <c r="D32" i="19" s="1"/>
  <c r="B32" i="19"/>
  <c r="C31" i="19"/>
  <c r="D31" i="19" s="1"/>
  <c r="B31" i="19"/>
  <c r="C30" i="19"/>
  <c r="D30" i="19" s="1"/>
  <c r="B30" i="19"/>
  <c r="C29" i="19"/>
  <c r="D29" i="19" s="1"/>
  <c r="B29" i="19"/>
  <c r="C28" i="19"/>
  <c r="D28" i="19" s="1"/>
  <c r="B28" i="19"/>
  <c r="C27" i="19"/>
  <c r="D27" i="19" s="1"/>
  <c r="B27" i="19"/>
  <c r="C45" i="18"/>
  <c r="D45" i="18" s="1"/>
  <c r="B45" i="18"/>
  <c r="C44" i="18"/>
  <c r="D44" i="18" s="1"/>
  <c r="B44" i="18"/>
  <c r="C43" i="18"/>
  <c r="D43" i="18" s="1"/>
  <c r="B43" i="18"/>
  <c r="C42" i="18"/>
  <c r="D42" i="18" s="1"/>
  <c r="B42" i="18"/>
  <c r="C41" i="18"/>
  <c r="D41" i="18" s="1"/>
  <c r="B41" i="18"/>
  <c r="C40" i="18"/>
  <c r="D40" i="18" s="1"/>
  <c r="B40" i="18"/>
  <c r="C39" i="18"/>
  <c r="D39" i="18" s="1"/>
  <c r="B39" i="18"/>
  <c r="C38" i="18"/>
  <c r="D38" i="18" s="1"/>
  <c r="B38" i="18"/>
  <c r="C37" i="18"/>
  <c r="D37" i="18" s="1"/>
  <c r="B37" i="18"/>
  <c r="C36" i="18"/>
  <c r="D36" i="18" s="1"/>
  <c r="B36" i="18"/>
  <c r="C35" i="18"/>
  <c r="D35" i="18" s="1"/>
  <c r="B35" i="18"/>
  <c r="C34" i="18"/>
  <c r="D34" i="18" s="1"/>
  <c r="B34" i="18"/>
  <c r="C33" i="18"/>
  <c r="D33" i="18" s="1"/>
  <c r="B33" i="18"/>
  <c r="C32" i="18"/>
  <c r="D32" i="18" s="1"/>
  <c r="B32" i="18"/>
  <c r="C31" i="18"/>
  <c r="D31" i="18" s="1"/>
  <c r="B31" i="18"/>
  <c r="C30" i="18"/>
  <c r="D30" i="18" s="1"/>
  <c r="B30" i="18"/>
  <c r="C29" i="18"/>
  <c r="D29" i="18" s="1"/>
  <c r="B29" i="18"/>
  <c r="C28" i="18"/>
  <c r="D28" i="18" s="1"/>
  <c r="B28" i="18"/>
  <c r="C27" i="18"/>
  <c r="D27" i="18" s="1"/>
  <c r="B27" i="18"/>
  <c r="C32" i="17"/>
  <c r="D32" i="17" s="1"/>
  <c r="B32" i="17"/>
  <c r="C31" i="17"/>
  <c r="D31" i="17" s="1"/>
  <c r="B31" i="17"/>
  <c r="C30" i="17"/>
  <c r="D30" i="17" s="1"/>
  <c r="B30" i="17"/>
  <c r="C29" i="17"/>
  <c r="D29" i="17" s="1"/>
  <c r="B29" i="17"/>
  <c r="C28" i="17"/>
  <c r="D28" i="17" s="1"/>
  <c r="B28" i="17"/>
  <c r="C27" i="17"/>
  <c r="D27" i="17" s="1"/>
  <c r="B27" i="17"/>
  <c r="C26" i="17"/>
  <c r="D26" i="17" s="1"/>
  <c r="B26" i="17"/>
  <c r="C25" i="17"/>
  <c r="D25" i="17" s="1"/>
  <c r="B25" i="17"/>
  <c r="C24" i="17"/>
  <c r="D24" i="17" s="1"/>
  <c r="B24" i="17"/>
  <c r="C23" i="17"/>
  <c r="D23" i="17" s="1"/>
  <c r="B23" i="17"/>
  <c r="C22" i="17"/>
  <c r="D22" i="17" s="1"/>
  <c r="B22" i="17"/>
  <c r="C21" i="17"/>
  <c r="D21" i="17" s="1"/>
  <c r="B21" i="17"/>
  <c r="C20" i="17"/>
  <c r="D20" i="17" s="1"/>
  <c r="B20" i="17"/>
  <c r="C19" i="17"/>
  <c r="D19" i="17" s="1"/>
  <c r="B19" i="17"/>
  <c r="C18" i="17"/>
  <c r="D18" i="17" s="1"/>
  <c r="B18" i="17"/>
  <c r="C17" i="17"/>
  <c r="D17" i="17" s="1"/>
  <c r="B17" i="17"/>
  <c r="C16" i="17"/>
  <c r="D16" i="17" s="1"/>
  <c r="B16" i="17"/>
  <c r="C15" i="17"/>
  <c r="D15" i="17" s="1"/>
  <c r="B15" i="17"/>
  <c r="C14" i="17"/>
  <c r="D14" i="17" s="1"/>
  <c r="B14" i="17"/>
  <c r="C32" i="16"/>
  <c r="D32" i="16" s="1"/>
  <c r="B32" i="16"/>
  <c r="C31" i="16"/>
  <c r="D31" i="16" s="1"/>
  <c r="B31" i="16"/>
  <c r="C30" i="16"/>
  <c r="D30" i="16" s="1"/>
  <c r="B30" i="16"/>
  <c r="C29" i="16"/>
  <c r="D29" i="16" s="1"/>
  <c r="B29" i="16"/>
  <c r="D28" i="16"/>
  <c r="C28" i="16"/>
  <c r="B28" i="16"/>
  <c r="D27" i="16"/>
  <c r="C27" i="16"/>
  <c r="B27" i="16"/>
  <c r="D26" i="16"/>
  <c r="C26" i="16"/>
  <c r="B26" i="16"/>
  <c r="D25" i="16"/>
  <c r="C25" i="16"/>
  <c r="B25" i="16"/>
  <c r="C24" i="16"/>
  <c r="D24" i="16" s="1"/>
  <c r="B24" i="16"/>
  <c r="C23" i="16"/>
  <c r="D23" i="16" s="1"/>
  <c r="B23" i="16"/>
  <c r="C22" i="16"/>
  <c r="D22" i="16" s="1"/>
  <c r="B22" i="16"/>
  <c r="C21" i="16"/>
  <c r="D21" i="16" s="1"/>
  <c r="B21" i="16"/>
  <c r="D20" i="16"/>
  <c r="C20" i="16"/>
  <c r="B20" i="16"/>
  <c r="D19" i="16"/>
  <c r="C19" i="16"/>
  <c r="B19" i="16"/>
  <c r="D18" i="16"/>
  <c r="C18" i="16"/>
  <c r="B18" i="16"/>
  <c r="D17" i="16"/>
  <c r="C17" i="16"/>
  <c r="B17" i="16"/>
  <c r="C16" i="16"/>
  <c r="D16" i="16" s="1"/>
  <c r="B16" i="16"/>
  <c r="C15" i="16"/>
  <c r="D15" i="16" s="1"/>
  <c r="B15" i="16"/>
  <c r="C14" i="16"/>
  <c r="D14" i="16" s="1"/>
  <c r="B14" i="16"/>
  <c r="C32" i="15"/>
  <c r="D32" i="15" s="1"/>
  <c r="B32" i="15"/>
  <c r="C31" i="15"/>
  <c r="D31" i="15" s="1"/>
  <c r="B31" i="15"/>
  <c r="C30" i="15"/>
  <c r="D30" i="15" s="1"/>
  <c r="B30" i="15"/>
  <c r="C29" i="15"/>
  <c r="D29" i="15" s="1"/>
  <c r="B29" i="15"/>
  <c r="C28" i="15"/>
  <c r="D28" i="15" s="1"/>
  <c r="B28" i="15"/>
  <c r="D27" i="15"/>
  <c r="C27" i="15"/>
  <c r="B27" i="15"/>
  <c r="C26" i="15"/>
  <c r="D26" i="15" s="1"/>
  <c r="B26" i="15"/>
  <c r="D25" i="15"/>
  <c r="C25" i="15"/>
  <c r="B25" i="15"/>
  <c r="C24" i="15"/>
  <c r="D24" i="15" s="1"/>
  <c r="B24" i="15"/>
  <c r="C23" i="15"/>
  <c r="D23" i="15" s="1"/>
  <c r="B23" i="15"/>
  <c r="C22" i="15"/>
  <c r="D22" i="15" s="1"/>
  <c r="B22" i="15"/>
  <c r="D21" i="15"/>
  <c r="C21" i="15"/>
  <c r="B21" i="15"/>
  <c r="C20" i="15"/>
  <c r="D20" i="15" s="1"/>
  <c r="B20" i="15"/>
  <c r="D19" i="15"/>
  <c r="C19" i="15"/>
  <c r="B19" i="15"/>
  <c r="C18" i="15"/>
  <c r="D18" i="15" s="1"/>
  <c r="B18" i="15"/>
  <c r="D17" i="15"/>
  <c r="C17" i="15"/>
  <c r="B17" i="15"/>
  <c r="C16" i="15"/>
  <c r="D16" i="15" s="1"/>
  <c r="B16" i="15"/>
  <c r="C15" i="15"/>
  <c r="D15" i="15" s="1"/>
  <c r="B15" i="15"/>
  <c r="C14" i="15"/>
  <c r="D14" i="15" s="1"/>
  <c r="B14" i="15"/>
  <c r="C32" i="14"/>
  <c r="D32" i="14" s="1"/>
  <c r="B32" i="14"/>
  <c r="C31" i="14"/>
  <c r="D31" i="14" s="1"/>
  <c r="B31" i="14"/>
  <c r="C30" i="14"/>
  <c r="D30" i="14" s="1"/>
  <c r="B30" i="14"/>
  <c r="C29" i="14"/>
  <c r="D29" i="14" s="1"/>
  <c r="B29" i="14"/>
  <c r="C28" i="14"/>
  <c r="D28" i="14" s="1"/>
  <c r="B28" i="14"/>
  <c r="C27" i="14"/>
  <c r="D27" i="14" s="1"/>
  <c r="B27" i="14"/>
  <c r="C26" i="14"/>
  <c r="D26" i="14" s="1"/>
  <c r="B26" i="14"/>
  <c r="C25" i="14"/>
  <c r="D25" i="14" s="1"/>
  <c r="B25" i="14"/>
  <c r="C24" i="14"/>
  <c r="D24" i="14" s="1"/>
  <c r="B24" i="14"/>
  <c r="C23" i="14"/>
  <c r="D23" i="14" s="1"/>
  <c r="B23" i="14"/>
  <c r="C22" i="14"/>
  <c r="D22" i="14" s="1"/>
  <c r="B22" i="14"/>
  <c r="C21" i="14"/>
  <c r="D21" i="14" s="1"/>
  <c r="B21" i="14"/>
  <c r="C20" i="14"/>
  <c r="D20" i="14" s="1"/>
  <c r="B20" i="14"/>
  <c r="C19" i="14"/>
  <c r="D19" i="14" s="1"/>
  <c r="B19" i="14"/>
  <c r="C18" i="14"/>
  <c r="D18" i="14" s="1"/>
  <c r="B18" i="14"/>
  <c r="D17" i="14"/>
  <c r="C17" i="14"/>
  <c r="B17" i="14"/>
  <c r="C16" i="14"/>
  <c r="D16" i="14" s="1"/>
  <c r="B16" i="14"/>
  <c r="C15" i="14"/>
  <c r="D15" i="14" s="1"/>
  <c r="B15" i="14"/>
  <c r="C14" i="14"/>
  <c r="D14" i="14" s="1"/>
  <c r="B14" i="14"/>
  <c r="C51" i="13"/>
  <c r="D51" i="13" s="1"/>
  <c r="B51" i="13"/>
  <c r="C50" i="13"/>
  <c r="D50" i="13" s="1"/>
  <c r="B50" i="13"/>
  <c r="C49" i="13"/>
  <c r="D49" i="13" s="1"/>
  <c r="B49" i="13"/>
  <c r="C48" i="13"/>
  <c r="D48" i="13" s="1"/>
  <c r="B48" i="13"/>
  <c r="C47" i="13"/>
  <c r="D47" i="13" s="1"/>
  <c r="B47" i="13"/>
  <c r="C46" i="13"/>
  <c r="D46" i="13" s="1"/>
  <c r="B46" i="13"/>
  <c r="C45" i="13"/>
  <c r="D45" i="13" s="1"/>
  <c r="B45" i="13"/>
  <c r="C44" i="13"/>
  <c r="D44" i="13" s="1"/>
  <c r="B44" i="13"/>
  <c r="C43" i="13"/>
  <c r="D43" i="13" s="1"/>
  <c r="B43" i="13"/>
  <c r="C42" i="13"/>
  <c r="D42" i="13" s="1"/>
  <c r="B42" i="13"/>
  <c r="C41" i="13"/>
  <c r="D41" i="13" s="1"/>
  <c r="B41" i="13"/>
  <c r="C40" i="13"/>
  <c r="D40" i="13" s="1"/>
  <c r="B40" i="13"/>
  <c r="C39" i="13"/>
  <c r="D39" i="13" s="1"/>
  <c r="B39" i="13"/>
  <c r="C38" i="13"/>
  <c r="D38" i="13" s="1"/>
  <c r="B38" i="13"/>
  <c r="C37" i="13"/>
  <c r="D37" i="13" s="1"/>
  <c r="B37" i="13"/>
  <c r="C36" i="13"/>
  <c r="D36" i="13" s="1"/>
  <c r="B36" i="13"/>
  <c r="C35" i="13"/>
  <c r="D35" i="13" s="1"/>
  <c r="B35" i="13"/>
  <c r="C34" i="13"/>
  <c r="D34" i="13" s="1"/>
  <c r="B34" i="13"/>
  <c r="C33" i="13"/>
  <c r="D33" i="13" s="1"/>
  <c r="B33" i="13"/>
  <c r="C36" i="12"/>
  <c r="D36" i="12" s="1"/>
  <c r="B36" i="12"/>
  <c r="C35" i="12"/>
  <c r="D35" i="12" s="1"/>
  <c r="B35" i="12"/>
  <c r="C34" i="12"/>
  <c r="D34" i="12" s="1"/>
  <c r="B34" i="12"/>
  <c r="C33" i="12"/>
  <c r="D33" i="12" s="1"/>
  <c r="B33" i="12"/>
  <c r="C32" i="12"/>
  <c r="D32" i="12" s="1"/>
  <c r="B32" i="12"/>
  <c r="C31" i="12"/>
  <c r="D31" i="12" s="1"/>
  <c r="B31" i="12"/>
  <c r="C30" i="12"/>
  <c r="D30" i="12" s="1"/>
  <c r="B30" i="12"/>
  <c r="C29" i="12"/>
  <c r="D29" i="12" s="1"/>
  <c r="B29" i="12"/>
  <c r="C28" i="12"/>
  <c r="D28" i="12" s="1"/>
  <c r="B28" i="12"/>
  <c r="C27" i="12"/>
  <c r="D27" i="12" s="1"/>
  <c r="B27" i="12"/>
  <c r="D26" i="12"/>
  <c r="C26" i="12"/>
  <c r="B26" i="12"/>
  <c r="C25" i="12"/>
  <c r="D25" i="12" s="1"/>
  <c r="B25" i="12"/>
  <c r="C24" i="12"/>
  <c r="D24" i="12" s="1"/>
  <c r="B24" i="12"/>
  <c r="D23" i="12"/>
  <c r="C23" i="12"/>
  <c r="B23" i="12"/>
  <c r="C22" i="12"/>
  <c r="D22" i="12" s="1"/>
  <c r="B22" i="12"/>
  <c r="C21" i="12"/>
  <c r="D21" i="12" s="1"/>
  <c r="B21" i="12"/>
  <c r="C20" i="12"/>
  <c r="D20" i="12" s="1"/>
  <c r="B20" i="12"/>
  <c r="C19" i="12"/>
  <c r="D19" i="12" s="1"/>
  <c r="B19" i="12"/>
  <c r="D18" i="12"/>
  <c r="C18" i="12"/>
  <c r="B18" i="12"/>
  <c r="C36" i="10"/>
  <c r="D36" i="10" s="1"/>
  <c r="B36" i="10"/>
  <c r="C35" i="10"/>
  <c r="D35" i="10" s="1"/>
  <c r="B35" i="10"/>
  <c r="C34" i="10"/>
  <c r="D34" i="10" s="1"/>
  <c r="B34" i="10"/>
  <c r="C33" i="10"/>
  <c r="D33" i="10" s="1"/>
  <c r="B33" i="10"/>
  <c r="C32" i="10"/>
  <c r="D32" i="10" s="1"/>
  <c r="B32" i="10"/>
  <c r="C31" i="10"/>
  <c r="D31" i="10" s="1"/>
  <c r="B31" i="10"/>
  <c r="C30" i="10"/>
  <c r="D30" i="10" s="1"/>
  <c r="B30" i="10"/>
  <c r="C29" i="10"/>
  <c r="D29" i="10" s="1"/>
  <c r="B29" i="10"/>
  <c r="C28" i="10"/>
  <c r="D28" i="10" s="1"/>
  <c r="B28" i="10"/>
  <c r="C27" i="10"/>
  <c r="D27" i="10" s="1"/>
  <c r="B27" i="10"/>
  <c r="C26" i="10"/>
  <c r="D26" i="10" s="1"/>
  <c r="B26" i="10"/>
  <c r="C25" i="10"/>
  <c r="D25" i="10" s="1"/>
  <c r="B25" i="10"/>
  <c r="C24" i="10"/>
  <c r="D24" i="10" s="1"/>
  <c r="B24" i="10"/>
  <c r="C23" i="10"/>
  <c r="D23" i="10" s="1"/>
  <c r="B23" i="10"/>
  <c r="C22" i="10"/>
  <c r="D22" i="10" s="1"/>
  <c r="B22" i="10"/>
  <c r="C21" i="10"/>
  <c r="D21" i="10" s="1"/>
  <c r="B21" i="10"/>
  <c r="C20" i="10"/>
  <c r="D20" i="10" s="1"/>
  <c r="B20" i="10"/>
  <c r="C19" i="10"/>
  <c r="D19" i="10" s="1"/>
  <c r="B19" i="10"/>
  <c r="C18" i="10"/>
  <c r="D18" i="10" s="1"/>
  <c r="B18" i="10"/>
  <c r="C32" i="9"/>
  <c r="D32" i="9" s="1"/>
  <c r="B32" i="9"/>
  <c r="C31" i="9"/>
  <c r="D31" i="9" s="1"/>
  <c r="B31" i="9"/>
  <c r="C30" i="9"/>
  <c r="D30" i="9" s="1"/>
  <c r="B30" i="9"/>
  <c r="C29" i="9"/>
  <c r="D29" i="9" s="1"/>
  <c r="B29" i="9"/>
  <c r="C28" i="9"/>
  <c r="D28" i="9" s="1"/>
  <c r="B28" i="9"/>
  <c r="C27" i="9"/>
  <c r="D27" i="9" s="1"/>
  <c r="B27" i="9"/>
  <c r="C26" i="9"/>
  <c r="D26" i="9" s="1"/>
  <c r="B26" i="9"/>
  <c r="C25" i="9"/>
  <c r="D25" i="9" s="1"/>
  <c r="B25" i="9"/>
  <c r="C24" i="9"/>
  <c r="D24" i="9" s="1"/>
  <c r="B24" i="9"/>
  <c r="C23" i="9"/>
  <c r="D23" i="9" s="1"/>
  <c r="B23" i="9"/>
  <c r="C22" i="9"/>
  <c r="D22" i="9" s="1"/>
  <c r="B22" i="9"/>
  <c r="C21" i="9"/>
  <c r="D21" i="9" s="1"/>
  <c r="B21" i="9"/>
  <c r="C20" i="9"/>
  <c r="D20" i="9" s="1"/>
  <c r="B20" i="9"/>
  <c r="D19" i="9"/>
  <c r="C19" i="9"/>
  <c r="B19" i="9"/>
  <c r="C18" i="9"/>
  <c r="D18" i="9" s="1"/>
  <c r="B18" i="9"/>
  <c r="C17" i="9"/>
  <c r="D17" i="9" s="1"/>
  <c r="B17" i="9"/>
  <c r="C16" i="9"/>
  <c r="D16" i="9" s="1"/>
  <c r="B16" i="9"/>
  <c r="C15" i="9"/>
  <c r="D15" i="9" s="1"/>
  <c r="B15" i="9"/>
  <c r="C14" i="9"/>
  <c r="D14" i="9" s="1"/>
  <c r="B14" i="9"/>
  <c r="C35" i="8"/>
  <c r="D35" i="8" s="1"/>
  <c r="B35" i="8"/>
  <c r="C34" i="8"/>
  <c r="D34" i="8" s="1"/>
  <c r="B34" i="8"/>
  <c r="C33" i="8"/>
  <c r="D33" i="8" s="1"/>
  <c r="B33" i="8"/>
  <c r="C32" i="8"/>
  <c r="D32" i="8" s="1"/>
  <c r="B32" i="8"/>
  <c r="C31" i="8"/>
  <c r="D31" i="8" s="1"/>
  <c r="B31" i="8"/>
  <c r="C30" i="8"/>
  <c r="D30" i="8" s="1"/>
  <c r="B30" i="8"/>
  <c r="C29" i="8"/>
  <c r="D29" i="8" s="1"/>
  <c r="B29" i="8"/>
  <c r="C28" i="8"/>
  <c r="D28" i="8" s="1"/>
  <c r="B28" i="8"/>
  <c r="C27" i="8"/>
  <c r="D27" i="8" s="1"/>
  <c r="B27" i="8"/>
  <c r="C26" i="8"/>
  <c r="D26" i="8" s="1"/>
  <c r="B26" i="8"/>
  <c r="C25" i="8"/>
  <c r="D25" i="8" s="1"/>
  <c r="B25" i="8"/>
  <c r="C24" i="8"/>
  <c r="D24" i="8" s="1"/>
  <c r="B24" i="8"/>
  <c r="C23" i="8"/>
  <c r="D23" i="8" s="1"/>
  <c r="B23" i="8"/>
  <c r="C22" i="8"/>
  <c r="D22" i="8" s="1"/>
  <c r="B22" i="8"/>
  <c r="C21" i="8"/>
  <c r="D21" i="8" s="1"/>
  <c r="B21" i="8"/>
  <c r="C20" i="8"/>
  <c r="D20" i="8" s="1"/>
  <c r="B20" i="8"/>
  <c r="C19" i="8"/>
  <c r="D19" i="8" s="1"/>
  <c r="B19" i="8"/>
  <c r="C18" i="8"/>
  <c r="D18" i="8" s="1"/>
  <c r="B18" i="8"/>
  <c r="C17" i="8"/>
  <c r="D17" i="8" s="1"/>
  <c r="B17" i="8"/>
  <c r="B25" i="7"/>
  <c r="B26" i="7"/>
  <c r="B27" i="7"/>
  <c r="B28" i="7"/>
  <c r="B29" i="7"/>
  <c r="B30" i="7"/>
  <c r="B31" i="7"/>
  <c r="B32" i="7"/>
  <c r="B33" i="7"/>
  <c r="B34" i="7"/>
  <c r="B35" i="7"/>
  <c r="B36" i="7"/>
  <c r="B37" i="7"/>
  <c r="B38" i="7"/>
  <c r="B39" i="7"/>
  <c r="B40" i="7"/>
  <c r="B41" i="7"/>
  <c r="B42" i="7"/>
  <c r="B43" i="7"/>
  <c r="C25" i="7"/>
  <c r="D25" i="7" s="1"/>
  <c r="C26" i="7"/>
  <c r="D26" i="7" s="1"/>
  <c r="C27" i="7"/>
  <c r="D27" i="7" s="1"/>
  <c r="C28" i="7"/>
  <c r="D28" i="7" s="1"/>
  <c r="C29" i="7"/>
  <c r="D29" i="7" s="1"/>
  <c r="C30" i="7"/>
  <c r="D30" i="7" s="1"/>
  <c r="C31" i="7"/>
  <c r="D31" i="7" s="1"/>
  <c r="C32" i="7"/>
  <c r="D32" i="7" s="1"/>
  <c r="C33" i="7"/>
  <c r="D33" i="7" s="1"/>
  <c r="C34" i="7"/>
  <c r="D34" i="7" s="1"/>
  <c r="C35" i="7"/>
  <c r="D35" i="7" s="1"/>
  <c r="C36" i="7"/>
  <c r="D36" i="7" s="1"/>
  <c r="C37" i="7"/>
  <c r="D37" i="7" s="1"/>
  <c r="C38" i="7"/>
  <c r="D38" i="7" s="1"/>
  <c r="C39" i="7"/>
  <c r="D39" i="7" s="1"/>
  <c r="C40" i="7"/>
  <c r="D40" i="7" s="1"/>
  <c r="C41" i="7"/>
  <c r="D41" i="7" s="1"/>
  <c r="C42" i="7"/>
  <c r="D42" i="7" s="1"/>
  <c r="C43" i="7"/>
  <c r="D43" i="7" s="1"/>
</calcChain>
</file>

<file path=xl/sharedStrings.xml><?xml version="1.0" encoding="utf-8"?>
<sst xmlns="http://schemas.openxmlformats.org/spreadsheetml/2006/main" count="675" uniqueCount="312">
  <si>
    <t>UPC</t>
  </si>
  <si>
    <t>Valid UPC</t>
  </si>
  <si>
    <t>Step # 1</t>
  </si>
  <si>
    <t>Step # 2</t>
  </si>
  <si>
    <t>Step # 3</t>
  </si>
  <si>
    <t>Step # 4</t>
  </si>
  <si>
    <t>Step # 5</t>
  </si>
  <si>
    <t>Step # 6</t>
  </si>
  <si>
    <t>Step # 7</t>
  </si>
  <si>
    <t>Step # 8</t>
  </si>
  <si>
    <t>Step # 9</t>
  </si>
  <si>
    <t>Step # 10</t>
  </si>
  <si>
    <t>Step # 11</t>
  </si>
  <si>
    <t>Step # 12</t>
  </si>
  <si>
    <t>Rename your copy of this workbook with a new file name reflecting your company's name.  For example: "Company ABC LA WIC APL.xlsx".</t>
  </si>
  <si>
    <r>
      <t xml:space="preserve">Complete the </t>
    </r>
    <r>
      <rPr>
        <i/>
        <sz val="10"/>
        <rFont val="Arial"/>
        <family val="2"/>
      </rPr>
      <t xml:space="preserve">Company ID </t>
    </r>
    <r>
      <rPr>
        <sz val="10"/>
        <rFont val="Arial"/>
        <family val="2"/>
      </rPr>
      <t>worksheet.</t>
    </r>
  </si>
  <si>
    <t>The information listed on the spreadsheet must be consistent with information included on the package flats or product labels. Compressed UPCs must be accompanied by a full (12 digit) code.  Do not enter hyphens or spaces.</t>
  </si>
  <si>
    <t>List only the complete product name as it appears on the product label. Do not list the store name or brand name of the product.  Example: "Tastee-ohs."</t>
  </si>
  <si>
    <t>For product sizes, list a number only.  Do not add units (oz, gm, mg, mL) or other letters or symbols.</t>
  </si>
  <si>
    <t>Complete all columns for each row of product you are submitting.  If you must leave something blank, enter a zero (0).</t>
  </si>
  <si>
    <t>For information regarding availability in Louisiana, please type in the name of the distributor(s) or retailer.  You may use multiple lines to account for each distributor.</t>
  </si>
  <si>
    <r>
      <t>Submit the completed workbook by electronic mail to: Jessica.Farris@La.gov. All submissions must be received by</t>
    </r>
    <r>
      <rPr>
        <b/>
        <i/>
        <sz val="10"/>
        <rFont val="Arial"/>
        <family val="2"/>
      </rPr>
      <t xml:space="preserve"> (submission deadline date)</t>
    </r>
  </si>
  <si>
    <t>Information requested in this workbook must be entered directly into the workbook; information provided in separate attached documents (other than required label images) will not be accepted.</t>
  </si>
  <si>
    <t>A worksheet is provided for each WIC food category.  Make sure products are in the correct category worksheet.   Note the Approved or Disapproved descriptions indicate USDA standards.  The state may choose to further restrict selections.</t>
  </si>
  <si>
    <t>Complete one row for each product being submitted.  Complete one row for each container size if a product is available in multiple sizes. For example: submit one (1) row each for "grape juice" in both 48 ounce and 64 ounce sizes.</t>
  </si>
  <si>
    <t>Delete any unused food category worksheets (tabs).</t>
  </si>
  <si>
    <r>
      <t xml:space="preserve">Product Submissions for the
Louisiana WIC-Approved Product List
Instructions and Notes
</t>
    </r>
    <r>
      <rPr>
        <b/>
        <sz val="8"/>
        <rFont val="Century Gothic"/>
        <family val="2"/>
      </rPr>
      <t>Please send any questions regarding this Request for Information or the completion of the Excel workbook to Jessica.Farris@La.gov</t>
    </r>
    <r>
      <rPr>
        <b/>
        <sz val="8"/>
        <color rgb="FF404E9E"/>
        <rFont val="Century Gothic"/>
        <family val="2"/>
      </rPr>
      <t>.</t>
    </r>
  </si>
  <si>
    <t>Date of Submission
(MM/DD/YYYY)</t>
  </si>
  <si>
    <t>Company Name</t>
  </si>
  <si>
    <t>Company Type
(Select from List)</t>
  </si>
  <si>
    <t>Contact Info</t>
  </si>
  <si>
    <t>Name</t>
  </si>
  <si>
    <t>Title</t>
  </si>
  <si>
    <t>E-mail Address</t>
  </si>
  <si>
    <t>Mailing Address</t>
  </si>
  <si>
    <t>ZIP Code</t>
  </si>
  <si>
    <t>Phone No. (10-digit)</t>
  </si>
  <si>
    <t>Street #1</t>
  </si>
  <si>
    <t>Street #2</t>
  </si>
  <si>
    <t>City</t>
  </si>
  <si>
    <t>State</t>
  </si>
  <si>
    <t>FAX No. (10-digit)
(enter ten zeros if no FAX)</t>
  </si>
  <si>
    <t>LA</t>
  </si>
  <si>
    <r>
      <t xml:space="preserve">Product Submissions for the
Louisiana WIC-Approved Product List
Company Identification Sheet
</t>
    </r>
    <r>
      <rPr>
        <b/>
        <sz val="8"/>
        <rFont val="Century Gothic"/>
        <family val="2"/>
      </rPr>
      <t>Please complete this form within the spaces provided.  For Company Type, select the cell, then use the arrow on the right to choose from the drop-down list.</t>
    </r>
  </si>
  <si>
    <t>Product Criteria</t>
  </si>
  <si>
    <t>OR</t>
  </si>
  <si>
    <t>AND</t>
  </si>
  <si>
    <t>Whole grain must be the primary ingredient by weight in all whole grain bread products</t>
  </si>
  <si>
    <t>Submit one complete product label per item.</t>
  </si>
  <si>
    <t>In completing product information, list numbers only. Do not add oz, gm, mg, ml, etc.</t>
  </si>
  <si>
    <t>Company Submitting Product</t>
  </si>
  <si>
    <t xml:space="preserve">Brand Name </t>
  </si>
  <si>
    <t>Is Product Currently Available on LA Market?  If yes, please specify distibutor</t>
  </si>
  <si>
    <t>Product Submissions for the
Louisiana WIC-Approved Product List
Whole Wheat Bread</t>
  </si>
  <si>
    <t>16 ounce loaf</t>
  </si>
  <si>
    <t>24 ounce loaf</t>
  </si>
  <si>
    <t>Package Size Approved By USDA</t>
  </si>
  <si>
    <t>Whole grain bread must conform to FDA standard of identity (21 CFR 136.110) 
(includes whole grain buns and rolls)</t>
  </si>
  <si>
    <t>Whole wheat bread must conform to FDA standard of identity (21 CFR 136.180), meaning:</t>
  </si>
  <si>
    <t>Must meet FDA labeling requirements for making a health claim as a 
"whole grain food with moderate fat content."</t>
  </si>
  <si>
    <t>FDA labeling requirements can be found at http://www.fda.gov/food/ingredientspackaginglabeling/labelingnutrition/ucm073634.htm</t>
  </si>
  <si>
    <t xml:space="preserve">Reminder: </t>
  </si>
  <si>
    <t>When entering UPC Codes, enter the 12 digit code and the check digit (13 digits in total).</t>
  </si>
  <si>
    <t xml:space="preserve">Package Size (oz) </t>
  </si>
  <si>
    <t>First Ingredient</t>
  </si>
  <si>
    <t>Total Fat (g)</t>
  </si>
  <si>
    <t>Saturated Fat (g)</t>
  </si>
  <si>
    <t>Trans Fat (g)</t>
  </si>
  <si>
    <t>Cholesterol (mg)</t>
  </si>
  <si>
    <t>Dietary Fiber (g)</t>
  </si>
  <si>
    <t>Exact Product Name on Label</t>
  </si>
  <si>
    <t>Serving Size (g)</t>
  </si>
  <si>
    <r>
      <t xml:space="preserve">For nutrients, enter the amount (g, mg) </t>
    </r>
    <r>
      <rPr>
        <i/>
        <sz val="10"/>
        <rFont val="Arial"/>
        <family val="2"/>
      </rPr>
      <t>per serving</t>
    </r>
    <r>
      <rPr>
        <sz val="10"/>
        <rFont val="Arial"/>
        <family val="2"/>
      </rPr>
      <t>.</t>
    </r>
  </si>
  <si>
    <t>UPC Check</t>
  </si>
  <si>
    <t>Calc Check</t>
  </si>
  <si>
    <t>Approved By USDA</t>
  </si>
  <si>
    <t>16 oz bag or box</t>
  </si>
  <si>
    <t>Plain, whole-grain brown rice</t>
  </si>
  <si>
    <t>May be instant/quick or regular-cooking</t>
  </si>
  <si>
    <t>Not Approved</t>
  </si>
  <si>
    <t>Mixtures of rice</t>
  </si>
  <si>
    <t>Brown rice with added sugar, fats, oils, or salt (sodium)</t>
  </si>
  <si>
    <t>Seasoned or flavored brown rice</t>
  </si>
  <si>
    <t>Brown rice with artificial sweeteners</t>
  </si>
  <si>
    <t>Brown rice with DHA/ARA and/or Omega-3 fats</t>
  </si>
  <si>
    <t>Other package sizes</t>
  </si>
  <si>
    <t>Package Type (bag or box)</t>
  </si>
  <si>
    <t>Product Submissions for the
Louisiana WIC-Approved Product List
Brown Rice</t>
  </si>
  <si>
    <t>Product Submissions for the
Louisiana WIC-Approved Product List
Oatmeal (Possible Whole Grain Choice)</t>
  </si>
  <si>
    <t>May be quick or regular-cooking</t>
  </si>
  <si>
    <t>Mixtures of oatmeal or with added fruits or nuts</t>
  </si>
  <si>
    <t>Oatmeal with added sugar, fats, oils, or salt (sodium)</t>
  </si>
  <si>
    <t>As whole grain option, only 16 oz package size will be considered</t>
  </si>
  <si>
    <t>Product Submissions for the
Louisiana WIC-Approved Product List
Tortillas (Soft Corn or Whole Wheat)</t>
  </si>
  <si>
    <t>16 oz</t>
  </si>
  <si>
    <t>Hard-shell corn tortillas</t>
  </si>
  <si>
    <t>Tortillas with added sugar, fats, oils or salt (sodium)</t>
  </si>
  <si>
    <t>Soft corn tortillas made from ground masa flour using traditional processing methods
e.g., whole corn, corn (masa), whole ground corn, corn masa flour, masa harina and white corn flour</t>
  </si>
  <si>
    <t>Whole wheat tortillas must have "whole wheat flour" listed as the only flour in the ingredient list</t>
  </si>
  <si>
    <t>Tortilla Type
(soft corn, whole wheat)</t>
  </si>
  <si>
    <t>Is Product Currently Available on LA Market? 
If yes, please specify distibutor</t>
  </si>
  <si>
    <t>Is Product Currently Available on LA Market?  
If yes, please specify distibutor</t>
  </si>
  <si>
    <t>Product Submissions for the
Louisiana WIC-Approved Product List
Whole Wheat Pasta</t>
  </si>
  <si>
    <t>Pastas with added sugar, fats, oils or salt (sodium)</t>
  </si>
  <si>
    <t>Must conform to FDA standard of identify (21 CFR 139.138)</t>
  </si>
  <si>
    <t>"Whole wheat flour" and/or "whole durum wheat flour" must be only flours in the ingredient list</t>
  </si>
  <si>
    <t>Product Submissions for the
Louisiana WIC-Approved Product List
Cereal</t>
  </si>
  <si>
    <t>Package: 12, 18, 24, or 36 oz box or bag</t>
  </si>
  <si>
    <t>Cereals with artificial sweeterners</t>
  </si>
  <si>
    <t>For all cereals (whole grain and non-whole grain):</t>
  </si>
  <si>
    <t>Must meet FDA standard of identity for ready-to-eat and instant and regular hot cereal
Must contain a minimum of 28mg of iron per 100g of dry cereal
Must contain less than or equal to 21.2g of sucrose and other sugars per 100g of dry cereal (6g sugar per dry oz)</t>
  </si>
  <si>
    <t>For whole grain cereals</t>
  </si>
  <si>
    <t>Whole wheat or whole grain must be primary ingredient by weight</t>
  </si>
  <si>
    <r>
      <t xml:space="preserve">Must meet FDA labeling requirements for making a health claim as a "whole grain food with moderate fat content"
</t>
    </r>
    <r>
      <rPr>
        <i/>
        <sz val="10"/>
        <rFont val="Arial"/>
        <family val="2"/>
      </rPr>
      <t>(FDA labeling requirements can be found at http://www.fda.gov/food/ingredientspackaginglabeling/labelingnutrition/ucm073634.htm)</t>
    </r>
  </si>
  <si>
    <t>Must contain a minimum  of 51% whole grains (using dietary fiber as the indicator)</t>
  </si>
  <si>
    <t>Must meet the regulatory definitions for 
"low saturated fat" (≤ 1g saturated fat per RACC*) and 
"low cholesterol" (≤ 20mg cholesterol per RACC*)</t>
  </si>
  <si>
    <t>Must bear quantitative trans fat labeling</t>
  </si>
  <si>
    <t xml:space="preserve">Contain ≤ 6.5g total fat per RACC* and ≤ 0.5g trans fat per RACC* </t>
  </si>
  <si>
    <t>* RACC: Reference Amount Customarily Consumed</t>
  </si>
  <si>
    <t>Cereal Type
(Hot or Cold)</t>
  </si>
  <si>
    <t>Package Type
(Box or Bag)</t>
  </si>
  <si>
    <t>Single Serving Packets? (yes/no)</t>
  </si>
  <si>
    <t>Sugar (g) per 100g of Product</t>
  </si>
  <si>
    <t>Iron (mg) per
100g of product</t>
  </si>
  <si>
    <t>Product Submissions for the
Louisiana WIC-Approved Product List
Infant Foods (Fruits)</t>
  </si>
  <si>
    <t>4 oz containers or 2-packs, 3-packs, 12-packs of 4 oz containers</t>
  </si>
  <si>
    <t>Single fruit combinations are allowed</t>
  </si>
  <si>
    <t>Texture may range from strained through diced</t>
  </si>
  <si>
    <t>Mixtures with cereal or infant food desserts</t>
  </si>
  <si>
    <t>Infant fruits with added sugars, starches, or salt (sodium)</t>
  </si>
  <si>
    <t>Infant fruits with artificial sweeteners</t>
  </si>
  <si>
    <t>Other container sizes</t>
  </si>
  <si>
    <t>Package Type (glass or plastic)</t>
  </si>
  <si>
    <t xml:space="preserve">Container Size (oz) </t>
  </si>
  <si>
    <t>Product Submissions for the
Louisiana WIC-Approved Product List
Infant Foods (Vegetables)</t>
  </si>
  <si>
    <t>Single vegetable combinations are allowed</t>
  </si>
  <si>
    <t>Mixtures with cereal or infant food dinners</t>
  </si>
  <si>
    <t>Infant vegetables with added sugars, starches, or salt (sodium)</t>
  </si>
  <si>
    <t>Infant vegetables with artificial sweeteners</t>
  </si>
  <si>
    <t>Infant vegetables with DHA/ARA, Omega-3 fats, prebiotics and/or probiotics</t>
  </si>
  <si>
    <t>Product Submissions for the
Louisiana WIC-Approved Product List
Infant Foods (Meats)</t>
  </si>
  <si>
    <t>2.5 oz containers</t>
  </si>
  <si>
    <t>Single ingredient with gravy or broth</t>
  </si>
  <si>
    <t>Meat and pasta mixtures</t>
  </si>
  <si>
    <t>Meat and vegetable mixtures</t>
  </si>
  <si>
    <t>Infant meats with added sugars or salt (sodium)</t>
  </si>
  <si>
    <t>Infant meats with DHA/ARA, Omega-3 fats, previotics and/or probiotics</t>
  </si>
  <si>
    <t>Product Submissions for the
Louisiana WIC-Approved Product List
Infant Foods (Cereal)</t>
  </si>
  <si>
    <t>8 oz box or container</t>
  </si>
  <si>
    <t>Minimum 45mg iron per 100g dry cereal</t>
  </si>
  <si>
    <t>Infant cereals with DHA/ARA, Omega-3 fats, prebiotics and/or probiotics</t>
  </si>
  <si>
    <t>Infant cereals with added flavorings, sugars or salt (sodium)</t>
  </si>
  <si>
    <t>Individual servings</t>
  </si>
  <si>
    <t>Infant cereals with added infant formula, milk, fruit or other non-cereal ingredients</t>
  </si>
  <si>
    <t>Iron (mg) per
100g of cereal</t>
  </si>
  <si>
    <t>Infant fruits with DHA/ARA, Omega-3 fats, prebiotics and/or probiotics</t>
  </si>
  <si>
    <t>Product Submissions for the
Louisiana WIC-Approved Product List
Juice Concentrate</t>
  </si>
  <si>
    <t>11.5 - 12oz containers</t>
  </si>
  <si>
    <t>100% juice, unsweetened, pasteurized</t>
  </si>
  <si>
    <t>Frozen or shelf-stable concentrate</t>
  </si>
  <si>
    <t>Juices fortified with other nutrients allowed at the State agency's option</t>
  </si>
  <si>
    <t>Concentrate products with guidance for diluting to less than single strength</t>
  </si>
  <si>
    <t>Juice drinks or cocktails</t>
  </si>
  <si>
    <t>Juices promoted for use by infants</t>
  </si>
  <si>
    <t>Juices with DHA/ARA and/or Omega-3 fats</t>
  </si>
  <si>
    <t>Juices with artificial sweeteners</t>
  </si>
  <si>
    <t>Sports drinks</t>
  </si>
  <si>
    <t>Must conform to FDA standard of identity (21 CFR pt. 146 or pt. 156)</t>
  </si>
  <si>
    <t>100% fruit or vegetable juice or blends of any fruit or vegetable</t>
  </si>
  <si>
    <t>Unsweetened, pasteurized</t>
  </si>
  <si>
    <t>Must contain a minimum of 30mg of vitamin C per 100ml of juice</t>
  </si>
  <si>
    <t>Juice Type
(Fruit or Vegetable)</t>
  </si>
  <si>
    <t>First Four (4)
Ingredients</t>
  </si>
  <si>
    <t>Vitamin C (mg) 
per 100g of Juice</t>
  </si>
  <si>
    <t>Individual containers (for shelf-stable food packages)</t>
  </si>
  <si>
    <t>Vegetable juice may be regular or low sodium</t>
  </si>
  <si>
    <t>Freshly squeezed juices</t>
  </si>
  <si>
    <t>Container Size (oz)</t>
  </si>
  <si>
    <t>Product Submissions for the
Louisiana WIC-Approved Product List
Single Strength Juice</t>
  </si>
  <si>
    <t>Product Submissions for the
Louisiana WIC-Approved Product List
Soy Beverage</t>
  </si>
  <si>
    <t>32oz and 64oz container</t>
  </si>
  <si>
    <t>May be flavored or unflavored</t>
  </si>
  <si>
    <t>Any product not meeting the fortification criteria</t>
  </si>
  <si>
    <t>Must be fortified to meet the following nutrient levels per cup (8 fluid oz) in accordance with guidelines issued by the FDA</t>
  </si>
  <si>
    <t>276 mg calcium</t>
  </si>
  <si>
    <t>8g protein</t>
  </si>
  <si>
    <t>500 IU Vitamin A</t>
  </si>
  <si>
    <t>100 IU Vitamin D</t>
  </si>
  <si>
    <t>24 mg magnesium</t>
  </si>
  <si>
    <t>222 mg phosphorus</t>
  </si>
  <si>
    <t>349mg potassium</t>
  </si>
  <si>
    <t>.44mg riboflavin</t>
  </si>
  <si>
    <t>1.1mcg Vitamin B12</t>
  </si>
  <si>
    <t>Package Size (oz)</t>
  </si>
  <si>
    <r>
      <t xml:space="preserve">For nutrients, enter the amount (g, mg) </t>
    </r>
    <r>
      <rPr>
        <i/>
        <sz val="10"/>
        <rFont val="Arial"/>
        <family val="2"/>
      </rPr>
      <t>per 8oz serving</t>
    </r>
    <r>
      <rPr>
        <sz val="10"/>
        <rFont val="Arial"/>
        <family val="2"/>
      </rPr>
      <t>.</t>
    </r>
  </si>
  <si>
    <t>Calcium (mg)</t>
  </si>
  <si>
    <t>Protein (g)</t>
  </si>
  <si>
    <t>Vitamin D (IU)</t>
  </si>
  <si>
    <t>Product Submissions for the
Louisiana WIC-Approved Product List
Canned Fish</t>
  </si>
  <si>
    <t>Container sizes to provide 30oz</t>
  </si>
  <si>
    <t>Red or blue back</t>
  </si>
  <si>
    <t>Specialty or Diet Salmon</t>
  </si>
  <si>
    <t>King Mackeral</t>
  </si>
  <si>
    <t>Organic</t>
  </si>
  <si>
    <t>Pacific Salmon must conform to FDA standard of identity (CFR 161.170)</t>
  </si>
  <si>
    <t>Light Tuna must conform to FDA stabdard of identity (CFR 161.190)</t>
  </si>
  <si>
    <t>Sardines</t>
  </si>
  <si>
    <t>Mackerel can be North Atlantic, Chub Pacific, or Jack Mackerel</t>
  </si>
  <si>
    <t>May be packed in water or oil</t>
  </si>
  <si>
    <t>Pack may include bones or skin</t>
  </si>
  <si>
    <t xml:space="preserve">Regular or lower sodium content </t>
  </si>
  <si>
    <t xml:space="preserve">Package Size
(oz) </t>
  </si>
  <si>
    <t>Product Submissions for the
Louisiana WIC-Approved Product List
Legumes</t>
  </si>
  <si>
    <t>15 - 16 oz package or can</t>
  </si>
  <si>
    <t>May be diced or canned</t>
  </si>
  <si>
    <t>May not contain added sugars, fats, oils, vegetables, fruits, or meats as purchased</t>
  </si>
  <si>
    <t>Soups, bean soup mixes or blends</t>
  </si>
  <si>
    <t>Immature varieties such as green peas, green beans, snap beans, yellow beans, wax beans, baked beans with meat or added sugar</t>
  </si>
  <si>
    <t>Any type of mature dry beans, peas, or lentils in dry-packaged forms.
Examples include, but are not limited to:
Black beans, black-eyed peas, garbanzo beans (chickpeas), great northern beans, white beans (navy and pea beans),
kidney beans, mature lima ("butter beans"), fava and mung beans, pinto beans, soybeans/edamame, split peas, and lentils.</t>
  </si>
  <si>
    <t>Canned beans may be regular or lower in sodium content</t>
  </si>
  <si>
    <t>16 - 18 oz container</t>
  </si>
  <si>
    <t>Peanut butters with added marshmallows, honey, jelly, chocolate, or similar ingredients</t>
  </si>
  <si>
    <t>Peanut butter and redcued fat peanut butter must conform to FDA Standard of Identity (21 CFR 164.150); creamy or chunky, regular or reduced fat, salted and unsalted forms are allowed.</t>
  </si>
  <si>
    <t>Product Submissions for the
Louisiana WIC-Approved Product List
Peanut Butter</t>
  </si>
  <si>
    <t>Product Submissions for the
Louisiana WIC-Approved Product List
Yogurt</t>
  </si>
  <si>
    <t>Sugar (g)
per cup (8 fl oz)</t>
  </si>
  <si>
    <t>Vitamin D (IU)
per 32oz (if fortified)</t>
  </si>
  <si>
    <t>Vitamin A (IU)
per 32oz (if fortified)</t>
  </si>
  <si>
    <t>Pasteurized</t>
  </si>
  <si>
    <t>Yogurts with accompanying mix-in ingredients</t>
  </si>
  <si>
    <t>Drinkable yogurts</t>
  </si>
  <si>
    <t>Must conform to FDA standard of identity for whole fat (21 CFR 131.200), lowfat (21 CFR 131.203), or nonfat (21 CFR 131.206).</t>
  </si>
  <si>
    <t>Yogurts fortified with Vitamin A and D and other nutrients may be allowed at the State Agency's option.</t>
  </si>
  <si>
    <t>Herbs and spices</t>
  </si>
  <si>
    <t>Vegetable-grain (pasta or rice) mixtures</t>
  </si>
  <si>
    <t>Peanuts or other nuts</t>
  </si>
  <si>
    <t>Vitamin A (IU</t>
  </si>
  <si>
    <t>Magnesium (mg)</t>
  </si>
  <si>
    <t>Phosphorus (mg)</t>
  </si>
  <si>
    <t>Potassium (mg)</t>
  </si>
  <si>
    <t>Viamin B12 (mcg)</t>
  </si>
  <si>
    <t>Plain or flavored with less than or equal to 40 grams of total sugars per 1 cup yogurt</t>
  </si>
  <si>
    <t>"Whole wheat flour" and/or "bromated whole wheat flour" must 
be the only flours listed in the ingredient list</t>
  </si>
  <si>
    <t>If Company Type is "Other," please explain. Otherwise, enter "N/A."</t>
  </si>
  <si>
    <t>Package Type
(glass or plastic)</t>
  </si>
  <si>
    <t>Package Type
 (glass or plastic)</t>
  </si>
  <si>
    <t>Attach a copy of the product label for each food item.  The product label must include the product name, size, manufacturer, nutrition facts, and the UPC barcode.</t>
  </si>
  <si>
    <t>Step # 13</t>
  </si>
  <si>
    <t>Whole, reduced fat, low- fat, or nonfat</t>
  </si>
  <si>
    <t>Cultured Mik</t>
  </si>
  <si>
    <t>Evaporated, Dry: Calcium-fortified milk</t>
  </si>
  <si>
    <t>Lactose-reduced and lactose-free milk</t>
  </si>
  <si>
    <t>Acidified milk</t>
  </si>
  <si>
    <t>Shelf Stable</t>
  </si>
  <si>
    <t>Gallon, Half Gallon, and Quart sizes</t>
  </si>
  <si>
    <t xml:space="preserve">Homogenized </t>
  </si>
  <si>
    <t>Flavored milk</t>
  </si>
  <si>
    <t>Buttermilk</t>
  </si>
  <si>
    <t>2% milk</t>
  </si>
  <si>
    <t>Must conform to FDA standards of identity at 21 CFR Part 131.110, 21 CFR Part 131.111, 21 CFR Part 131.112, 21 CFR Part 131.127, 21 CFR Part 131.130 or 21 CFR Part 131.147.</t>
  </si>
  <si>
    <t>Must contain 400 International Units of Vitamin D per quart (100 IU per cup).</t>
  </si>
  <si>
    <t>Must be pasteurized.</t>
  </si>
  <si>
    <t>Must contain 2000 International Units of Vitamin A per quart (500 IU per cup) (reduced fat, low-fat or nonfat).</t>
  </si>
  <si>
    <t>Container Size (G, HG, Q)</t>
  </si>
  <si>
    <t>Product Submissions for the
Louisiana WIC-Approved Product List
Milk</t>
  </si>
  <si>
    <t>Product Submissions for the
Louisiana WIC-Approved Product List
Eggs</t>
  </si>
  <si>
    <t>Dozen - Large - White</t>
  </si>
  <si>
    <t>Other sizes</t>
  </si>
  <si>
    <t>Advertised as low cholesterol, lowfat, or specialty eggs</t>
  </si>
  <si>
    <t xml:space="preserve">Vitamin D (IU)
400 (100 IU per cup)     </t>
  </si>
  <si>
    <t xml:space="preserve">Vitamin A (IU)
2000 (500 IU per cup) for reduced fat, low-fat or nonfat </t>
  </si>
  <si>
    <t>Product Submissions for the
Louisiana WIC-Approved Product List
Cheese</t>
  </si>
  <si>
    <t>American</t>
  </si>
  <si>
    <t>Medium Cheddar</t>
  </si>
  <si>
    <t>Mild Cheddar</t>
  </si>
  <si>
    <t>Mozzarella (part skim)</t>
  </si>
  <si>
    <t>Swiss</t>
  </si>
  <si>
    <t>8oz or 16oz Block or Sliced (Not Individually Wrapped)</t>
  </si>
  <si>
    <t xml:space="preserve">Cheese products, spreads or foods, deli-purchased, </t>
  </si>
  <si>
    <t>individually wrapped, grated or shredded</t>
  </si>
  <si>
    <t>Must conform to FDA standard of identity at 21 CFR Part 133.</t>
  </si>
  <si>
    <t>Must be domestic cheese made from 100% pasteurized milk.</t>
  </si>
  <si>
    <t>Cheeses that are labeled low, free, reduced, less or light in sodium, fat or cholesterol are allowed.</t>
  </si>
  <si>
    <t>Package Size
8oz or 16oz</t>
  </si>
  <si>
    <t>Indicate Approved Flavor</t>
  </si>
  <si>
    <t>100% Pasteurized Milk (Yes / No)</t>
  </si>
  <si>
    <t>Imported Cheese</t>
  </si>
  <si>
    <t>Number of Eggs</t>
  </si>
  <si>
    <t>16 oz package</t>
  </si>
  <si>
    <t>Is Product Currently Available on LA Market?
If yes, please specify distibutor</t>
  </si>
  <si>
    <t>Product Submissions for the
Louisiana WIC-Approved Product List
Canned Fruits and Vegetables</t>
  </si>
  <si>
    <t>Any variety of canned fruits or vegetables except white potatoes</t>
  </si>
  <si>
    <t xml:space="preserve">Applesauce, juice-packed, or water-packed fruits </t>
  </si>
  <si>
    <t>Fruit or vegetable must be first listed ingredient</t>
  </si>
  <si>
    <t>Mixed vegetables containing noodles, nuts or sauce</t>
  </si>
  <si>
    <t>White potatoes</t>
  </si>
  <si>
    <t>Product Submissions for the
Louisiana WIC-Approved Product List
Frozen Fruits and Vegetables</t>
  </si>
  <si>
    <t>Orange yams and sweet potatoes</t>
  </si>
  <si>
    <t>Any variety of canned fruits (as defined by 21 CFR 101.95), except white potatoes, without added sugars, fats, oils, or sodium (salt)</t>
  </si>
  <si>
    <t>Any variety of canned vegetables (as defined by 21 CFR 101.95), except white potatoes, without added sugars, fats, or oils</t>
  </si>
  <si>
    <t>Low-sodium canned vegetables</t>
  </si>
  <si>
    <t>Canned fruit or applesauce with added sugars, fats, oils or sodium (salt)</t>
  </si>
  <si>
    <t>Canned vegetables with added sugars, fats, or oils</t>
  </si>
  <si>
    <t>Frozen vegetables with added sugars, fats, or oils</t>
  </si>
  <si>
    <t>Any variety of frozen fruits or vegetables except white potatoes</t>
  </si>
  <si>
    <t>Any variety of frozen fruits (as defined by 21 CFR 101.95), except white potatoes, without added sugars, fats, oils, or sodium (salt)</t>
  </si>
  <si>
    <t>Any variety of frozen vegetables (as defined by 21 CFR 101.95), except white potatoes, without added sugars, fats, or oils</t>
  </si>
  <si>
    <t>Frozen fruit or with added sugars, fats, oils or sodium (salt)</t>
  </si>
  <si>
    <t>Juice may be fresh, canned, or shelf-stable</t>
  </si>
  <si>
    <t>Juice containers must be a total of 64oz or 48oz</t>
  </si>
  <si>
    <t>Number of Containers in Package</t>
  </si>
  <si>
    <t>Is Product Currently Available on LA Market? If yes, please specify distibutor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</si>
</sst>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 ###\-####"/>
  </numFmts>
  <fonts count="19" x14ac:knownFonts="1">
    <font>
      <sz val="11"/>
      <color theme="1"/>
      <name val="Calibri"/>
      <family val="2"/>
      <scheme val="minor"/>
    </font>
    <font>
      <sz val="10"/>
      <name val="Arial"/>
      <family val="2"/>
    </font>
    <font>
      <sz val="11"/>
      <name val="Arial"/>
      <family val="2"/>
    </font>
    <font>
      <b/>
      <sz val="10"/>
      <name val="Arial"/>
      <family val="2"/>
    </font>
    <font>
      <sz val="10"/>
      <color indexed="10"/>
      <name val="Arial"/>
      <family val="2"/>
    </font>
    <font>
      <b/>
      <i/>
      <sz val="10"/>
      <name val="Arial"/>
      <family val="2"/>
    </font>
    <font>
      <i/>
      <sz val="10"/>
      <name val="Arial"/>
      <family val="2"/>
    </font>
    <font>
      <sz val="10"/>
      <color theme="1"/>
      <name val="Arial"/>
      <family val="2"/>
    </font>
    <font>
      <b/>
      <sz val="11"/>
      <name val="Arial"/>
      <family val="2"/>
    </font>
    <font>
      <b/>
      <sz val="16"/>
      <color rgb="FF404E9E"/>
      <name val="Century Gothic"/>
      <family val="2"/>
    </font>
    <font>
      <b/>
      <sz val="8"/>
      <color rgb="FF404E9E"/>
      <name val="Century Gothic"/>
      <family val="2"/>
    </font>
    <font>
      <b/>
      <sz val="8"/>
      <name val="Century Gothic"/>
      <family val="2"/>
    </font>
    <font>
      <b/>
      <u/>
      <sz val="10"/>
      <name val="Arial"/>
      <family val="2"/>
    </font>
    <font>
      <sz val="8"/>
      <name val="Arial"/>
      <family val="2"/>
    </font>
    <font>
      <b/>
      <sz val="8"/>
      <color theme="0"/>
      <name val="Arial"/>
      <family val="2"/>
    </font>
    <font>
      <b/>
      <sz val="14"/>
      <color rgb="FF404E9E"/>
      <name val="Century Gothic"/>
      <family val="2"/>
    </font>
    <font>
      <sz val="9"/>
      <name val="Arial"/>
      <family val="2"/>
    </font>
    <font>
      <sz val="8"/>
      <name val="Arial"/>
    </font>
    <font>
      <b/>
      <sz val="8"/>
      <color theme="0"/>
      <name val="Arial"/>
    </font>
  </fonts>
  <fills count="4">
    <fill>
      <patternFill patternType="none"/>
    </fill>
    <fill>
      <patternFill patternType="gray125"/>
    </fill>
    <fill>
      <patternFill patternType="solid">
        <fgColor theme="0"/>
        <bgColor indexed="64"/>
      </patternFill>
    </fill>
    <fill>
      <patternFill patternType="solid">
        <fgColor rgb="FF404E9E"/>
        <bgColor indexed="64"/>
      </patternFill>
    </fill>
  </fills>
  <borders count="9">
    <border>
      <left/>
      <right/>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rgb="FF000000"/>
      </bottom>
      <diagonal/>
    </border>
  </borders>
  <cellStyleXfs count="2">
    <xf numFmtId="0" fontId="0" fillId="0" borderId="0"/>
    <xf numFmtId="0" fontId="1" fillId="0" borderId="0"/>
  </cellStyleXfs>
  <cellXfs count="127">
    <xf numFmtId="0" fontId="0" fillId="0" borderId="0" xfId="0"/>
    <xf numFmtId="0" fontId="2" fillId="0" borderId="0" xfId="1" applyFont="1" applyAlignment="1">
      <alignment horizontal="left" wrapText="1"/>
    </xf>
    <xf numFmtId="0" fontId="1" fillId="0" borderId="0" xfId="1" applyFont="1" applyBorder="1" applyAlignment="1">
      <alignment horizontal="left" wrapText="1"/>
    </xf>
    <xf numFmtId="0" fontId="1" fillId="0" borderId="0" xfId="1" applyBorder="1" applyAlignment="1">
      <alignment horizontal="left" wrapText="1"/>
    </xf>
    <xf numFmtId="0" fontId="1" fillId="0" borderId="0" xfId="1" applyFont="1" applyBorder="1" applyAlignment="1">
      <alignment horizontal="left" vertical="top" wrapText="1"/>
    </xf>
    <xf numFmtId="0" fontId="4" fillId="0" borderId="0" xfId="1" applyFont="1" applyBorder="1" applyAlignment="1">
      <alignment horizontal="left" wrapText="1"/>
    </xf>
    <xf numFmtId="0" fontId="1" fillId="0" borderId="0" xfId="1" applyFont="1" applyBorder="1" applyAlignment="1">
      <alignment horizontal="left" vertical="center" wrapText="1"/>
    </xf>
    <xf numFmtId="0" fontId="7" fillId="0" borderId="0" xfId="0" applyFont="1" applyBorder="1" applyAlignment="1">
      <alignment horizontal="left" vertical="center" wrapText="1"/>
    </xf>
    <xf numFmtId="0" fontId="7" fillId="0" borderId="0" xfId="1" applyFont="1" applyBorder="1" applyAlignment="1">
      <alignment horizontal="left" vertical="center" wrapText="1"/>
    </xf>
    <xf numFmtId="0" fontId="1" fillId="0" borderId="0" xfId="1" applyFont="1" applyBorder="1" applyAlignment="1">
      <alignment horizontal="center" vertical="center" wrapText="1"/>
    </xf>
    <xf numFmtId="0" fontId="12" fillId="0" borderId="0" xfId="1" applyFont="1" applyBorder="1" applyAlignment="1">
      <alignment horizontal="center" vertical="center" wrapText="1"/>
    </xf>
    <xf numFmtId="0" fontId="2" fillId="0" borderId="0" xfId="1" applyFont="1" applyBorder="1" applyAlignment="1">
      <alignment horizontal="left" wrapText="1"/>
    </xf>
    <xf numFmtId="0" fontId="9" fillId="0" borderId="0" xfId="1" applyFont="1" applyBorder="1" applyAlignment="1">
      <alignment horizontal="center" vertical="center" wrapText="1"/>
    </xf>
    <xf numFmtId="0" fontId="3" fillId="0" borderId="0" xfId="1" applyFont="1" applyBorder="1" applyAlignment="1">
      <alignment horizontal="left" wrapText="1"/>
    </xf>
    <xf numFmtId="49" fontId="1" fillId="0" borderId="0" xfId="1" applyNumberFormat="1" applyBorder="1" applyAlignment="1">
      <alignment horizontal="left" vertical="center" wrapText="1"/>
    </xf>
    <xf numFmtId="0" fontId="1" fillId="0" borderId="0" xfId="1" applyBorder="1" applyAlignment="1">
      <alignment horizontal="left" vertical="center" wrapText="1"/>
    </xf>
    <xf numFmtId="0" fontId="5" fillId="0" borderId="0" xfId="1" applyFont="1" applyBorder="1" applyAlignment="1">
      <alignment horizontal="left" wrapText="1"/>
    </xf>
    <xf numFmtId="0" fontId="1" fillId="0" borderId="0" xfId="1" applyFont="1" applyBorder="1" applyAlignment="1">
      <alignment wrapText="1"/>
    </xf>
    <xf numFmtId="0" fontId="3" fillId="0" borderId="0" xfId="1" applyFont="1" applyBorder="1" applyAlignment="1">
      <alignment horizontal="left" vertical="top" wrapText="1"/>
    </xf>
    <xf numFmtId="0" fontId="1" fillId="0" borderId="0" xfId="1"/>
    <xf numFmtId="0" fontId="1" fillId="0" borderId="0" xfId="1" applyBorder="1" applyAlignment="1">
      <alignment horizontal="center" vertical="center" wrapText="1"/>
    </xf>
    <xf numFmtId="0" fontId="1" fillId="0" borderId="6" xfId="1" applyFont="1" applyBorder="1" applyAlignment="1">
      <alignment horizontal="center" wrapText="1"/>
    </xf>
    <xf numFmtId="0" fontId="1" fillId="0" borderId="7" xfId="1" applyFont="1" applyBorder="1" applyAlignment="1" applyProtection="1">
      <alignment horizontal="center" wrapText="1"/>
      <protection locked="0"/>
    </xf>
    <xf numFmtId="0" fontId="1" fillId="0" borderId="5" xfId="1" applyFont="1" applyBorder="1" applyAlignment="1" applyProtection="1">
      <alignment horizontal="center" vertical="center" wrapText="1"/>
      <protection locked="0"/>
    </xf>
    <xf numFmtId="0" fontId="2" fillId="0" borderId="6" xfId="1" applyFont="1" applyBorder="1" applyAlignment="1" applyProtection="1">
      <alignment horizontal="center" vertical="center"/>
      <protection locked="0"/>
    </xf>
    <xf numFmtId="0" fontId="1" fillId="0" borderId="6" xfId="1" applyFont="1" applyBorder="1" applyAlignment="1" applyProtection="1">
      <alignment horizontal="center" vertical="center" wrapText="1"/>
      <protection locked="0"/>
    </xf>
    <xf numFmtId="0" fontId="1" fillId="0" borderId="3" xfId="1" applyFont="1" applyBorder="1" applyAlignment="1" applyProtection="1">
      <alignment horizontal="center" vertical="center" wrapText="1"/>
      <protection locked="0"/>
    </xf>
    <xf numFmtId="164" fontId="7" fillId="0" borderId="3" xfId="1" applyNumberFormat="1" applyFont="1" applyBorder="1" applyAlignment="1" applyProtection="1">
      <alignment horizontal="center" vertical="center" wrapText="1"/>
      <protection locked="0"/>
    </xf>
    <xf numFmtId="14" fontId="1" fillId="0" borderId="3" xfId="1" applyNumberFormat="1" applyBorder="1" applyAlignment="1" applyProtection="1">
      <alignment horizontal="center" vertical="center" wrapText="1"/>
      <protection locked="0"/>
    </xf>
    <xf numFmtId="0" fontId="1" fillId="0" borderId="0" xfId="1" applyFont="1" applyBorder="1" applyAlignment="1" applyProtection="1">
      <alignment horizontal="center" vertical="center" wrapText="1"/>
      <protection locked="0"/>
    </xf>
    <xf numFmtId="0" fontId="8" fillId="2" borderId="0" xfId="1" applyFont="1" applyFill="1" applyBorder="1" applyAlignment="1"/>
    <xf numFmtId="0" fontId="2" fillId="2" borderId="0" xfId="1" applyFont="1" applyFill="1" applyBorder="1" applyAlignment="1">
      <alignment horizontal="left"/>
    </xf>
    <xf numFmtId="0" fontId="2" fillId="2" borderId="0" xfId="1" applyFont="1" applyFill="1" applyBorder="1" applyAlignment="1">
      <alignment horizontal="center"/>
    </xf>
    <xf numFmtId="0" fontId="2" fillId="2" borderId="0" xfId="1" applyFont="1" applyFill="1" applyBorder="1" applyAlignment="1">
      <alignment horizontal="center" wrapText="1"/>
    </xf>
    <xf numFmtId="0" fontId="2" fillId="0" borderId="0" xfId="1" applyFont="1" applyAlignment="1">
      <alignment horizontal="left"/>
    </xf>
    <xf numFmtId="0" fontId="8" fillId="2" borderId="0" xfId="1" applyFont="1" applyFill="1" applyBorder="1" applyAlignment="1">
      <alignment horizontal="left" wrapText="1"/>
    </xf>
    <xf numFmtId="0" fontId="2" fillId="2" borderId="0" xfId="1" applyFont="1" applyFill="1" applyBorder="1"/>
    <xf numFmtId="0" fontId="2" fillId="0" borderId="0" xfId="1" applyFont="1"/>
    <xf numFmtId="0" fontId="2" fillId="2" borderId="0" xfId="1" applyFont="1" applyFill="1" applyBorder="1" applyAlignment="1">
      <alignment horizontal="left" wrapText="1"/>
    </xf>
    <xf numFmtId="0" fontId="2" fillId="2" borderId="0" xfId="1" applyFont="1" applyFill="1" applyBorder="1" applyAlignment="1"/>
    <xf numFmtId="0" fontId="2" fillId="0" borderId="0" xfId="1" applyFont="1" applyAlignment="1"/>
    <xf numFmtId="0" fontId="2" fillId="0" borderId="0" xfId="1" applyFont="1" applyAlignment="1">
      <alignment horizontal="center"/>
    </xf>
    <xf numFmtId="0" fontId="1" fillId="0" borderId="0" xfId="1" applyAlignment="1">
      <alignment wrapText="1"/>
    </xf>
    <xf numFmtId="49" fontId="2" fillId="2" borderId="0" xfId="1" applyNumberFormat="1" applyFont="1" applyFill="1" applyBorder="1" applyAlignment="1">
      <alignment horizontal="center" vertical="top" wrapText="1"/>
    </xf>
    <xf numFmtId="0" fontId="1" fillId="0" borderId="0" xfId="1" applyFont="1"/>
    <xf numFmtId="0" fontId="1" fillId="2" borderId="0" xfId="1" applyFont="1" applyFill="1" applyBorder="1" applyAlignment="1">
      <alignment horizontal="left"/>
    </xf>
    <xf numFmtId="0" fontId="1" fillId="2" borderId="0" xfId="1" applyFont="1" applyFill="1" applyBorder="1" applyAlignment="1">
      <alignment horizontal="center"/>
    </xf>
    <xf numFmtId="0" fontId="1" fillId="2" borderId="0" xfId="1" applyFont="1" applyFill="1" applyBorder="1" applyAlignment="1">
      <alignment horizontal="center" wrapText="1"/>
    </xf>
    <xf numFmtId="0" fontId="1" fillId="2" borderId="0" xfId="1" applyFont="1" applyFill="1" applyBorder="1"/>
    <xf numFmtId="49" fontId="1" fillId="2" borderId="0" xfId="1" applyNumberFormat="1" applyFont="1" applyFill="1" applyBorder="1" applyAlignment="1"/>
    <xf numFmtId="49" fontId="1" fillId="2" borderId="0" xfId="1" applyNumberFormat="1" applyFont="1" applyFill="1" applyBorder="1" applyAlignment="1">
      <alignment horizontal="left"/>
    </xf>
    <xf numFmtId="49" fontId="1" fillId="2" borderId="0" xfId="1" applyNumberFormat="1" applyFont="1" applyFill="1" applyBorder="1" applyAlignment="1">
      <alignment wrapText="1"/>
    </xf>
    <xf numFmtId="0" fontId="1" fillId="2" borderId="0" xfId="1" applyFont="1" applyFill="1" applyBorder="1" applyAlignment="1">
      <alignment horizontal="left" wrapText="1"/>
    </xf>
    <xf numFmtId="0" fontId="1" fillId="0" borderId="0" xfId="1" applyFont="1" applyAlignment="1">
      <alignment horizontal="left"/>
    </xf>
    <xf numFmtId="0" fontId="1" fillId="2" borderId="0" xfId="1" applyFont="1" applyFill="1" applyBorder="1" applyAlignment="1"/>
    <xf numFmtId="49" fontId="1" fillId="2" borderId="0" xfId="1" applyNumberFormat="1" applyFont="1" applyFill="1" applyBorder="1" applyAlignment="1">
      <alignment horizontal="center" vertical="center"/>
    </xf>
    <xf numFmtId="49" fontId="1" fillId="2" borderId="0" xfId="1" applyNumberFormat="1" applyFont="1" applyFill="1" applyBorder="1" applyAlignment="1">
      <alignment horizontal="center" vertical="center" wrapText="1"/>
    </xf>
    <xf numFmtId="0" fontId="12" fillId="2" borderId="0" xfId="1" applyFont="1" applyFill="1" applyBorder="1" applyAlignment="1">
      <alignment horizontal="left"/>
    </xf>
    <xf numFmtId="0" fontId="12" fillId="2" borderId="0" xfId="1" applyFont="1" applyFill="1" applyBorder="1" applyAlignment="1">
      <alignment horizontal="center" wrapText="1"/>
    </xf>
    <xf numFmtId="0" fontId="1" fillId="2" borderId="0" xfId="1" applyFont="1" applyFill="1" applyBorder="1" applyAlignment="1">
      <alignment horizontal="center" vertical="center"/>
    </xf>
    <xf numFmtId="0" fontId="14" fillId="3" borderId="1" xfId="1" applyFont="1" applyFill="1" applyBorder="1" applyAlignment="1">
      <alignment horizontal="center" vertical="center" wrapText="1"/>
    </xf>
    <xf numFmtId="0" fontId="14" fillId="3" borderId="4" xfId="1" applyFont="1" applyFill="1" applyBorder="1" applyAlignment="1">
      <alignment horizontal="center" vertical="center" wrapText="1"/>
    </xf>
    <xf numFmtId="0" fontId="14" fillId="3" borderId="2" xfId="1" applyFont="1" applyFill="1" applyBorder="1" applyAlignment="1">
      <alignment horizontal="center" vertical="center" wrapText="1"/>
    </xf>
    <xf numFmtId="0" fontId="13" fillId="0" borderId="0" xfId="1" applyFont="1" applyBorder="1" applyAlignment="1" applyProtection="1">
      <alignment horizontal="center" vertical="center" wrapText="1" readingOrder="1"/>
      <protection locked="0"/>
    </xf>
    <xf numFmtId="49" fontId="13" fillId="0" borderId="0" xfId="1" applyNumberFormat="1" applyFont="1" applyBorder="1" applyAlignment="1" applyProtection="1">
      <alignment horizontal="center" vertical="center" readingOrder="1"/>
      <protection locked="0"/>
    </xf>
    <xf numFmtId="0" fontId="13" fillId="0" borderId="0" xfId="1" applyFont="1" applyBorder="1" applyAlignment="1" applyProtection="1">
      <alignment horizontal="left" vertical="center" wrapText="1" readingOrder="1"/>
      <protection locked="0"/>
    </xf>
    <xf numFmtId="0" fontId="13" fillId="0" borderId="0" xfId="1" applyFont="1" applyBorder="1" applyAlignment="1" applyProtection="1">
      <alignment horizontal="left" vertical="center" readingOrder="1"/>
      <protection locked="0"/>
    </xf>
    <xf numFmtId="1" fontId="13" fillId="0" borderId="0" xfId="1" applyNumberFormat="1" applyFont="1" applyBorder="1" applyAlignment="1" applyProtection="1">
      <alignment horizontal="center" vertical="center" readingOrder="1"/>
      <protection hidden="1"/>
    </xf>
    <xf numFmtId="0" fontId="1" fillId="2" borderId="0" xfId="1" applyFont="1" applyFill="1" applyBorder="1" applyAlignment="1">
      <alignment vertical="center"/>
    </xf>
    <xf numFmtId="0" fontId="12" fillId="2" borderId="0" xfId="1" applyFont="1" applyFill="1" applyBorder="1" applyAlignment="1">
      <alignment wrapText="1"/>
    </xf>
    <xf numFmtId="0" fontId="13" fillId="0" borderId="0" xfId="1" applyFont="1" applyBorder="1" applyAlignment="1" applyProtection="1">
      <alignment horizontal="center" vertical="center" wrapText="1" readingOrder="1"/>
    </xf>
    <xf numFmtId="0" fontId="1" fillId="0" borderId="0" xfId="1" applyAlignment="1"/>
    <xf numFmtId="49" fontId="1" fillId="2" borderId="0" xfId="1" applyNumberFormat="1" applyFont="1" applyFill="1" applyBorder="1" applyAlignment="1">
      <alignment horizontal="left" vertical="center" wrapText="1"/>
    </xf>
    <xf numFmtId="49" fontId="1" fillId="2" borderId="0" xfId="1" applyNumberFormat="1" applyFont="1" applyFill="1" applyBorder="1" applyAlignment="1">
      <alignment horizontal="left" vertical="center"/>
    </xf>
    <xf numFmtId="0" fontId="14" fillId="3" borderId="4" xfId="1" applyFont="1" applyFill="1" applyBorder="1" applyAlignment="1">
      <alignment horizontal="center" vertical="center" textRotation="180" wrapText="1"/>
    </xf>
    <xf numFmtId="0" fontId="13" fillId="0" borderId="0" xfId="1" applyFont="1" applyFill="1" applyAlignment="1" applyProtection="1">
      <alignment horizontal="left" vertical="center" wrapText="1" readingOrder="1"/>
      <protection locked="0"/>
    </xf>
    <xf numFmtId="49" fontId="13" fillId="0" borderId="0" xfId="1" applyNumberFormat="1" applyFont="1" applyFill="1" applyAlignment="1" applyProtection="1">
      <alignment horizontal="center" vertical="center" readingOrder="1"/>
      <protection locked="0"/>
    </xf>
    <xf numFmtId="1" fontId="13" fillId="0" borderId="0" xfId="1" applyNumberFormat="1" applyFont="1" applyFill="1" applyAlignment="1" applyProtection="1">
      <alignment horizontal="center" vertical="center" readingOrder="1"/>
      <protection hidden="1"/>
    </xf>
    <xf numFmtId="0" fontId="13" fillId="0" borderId="0" xfId="1" applyFont="1" applyFill="1" applyAlignment="1" applyProtection="1">
      <alignment horizontal="left" vertical="center" readingOrder="1"/>
      <protection locked="0"/>
    </xf>
    <xf numFmtId="0" fontId="12" fillId="2" borderId="0" xfId="1" applyFont="1" applyFill="1" applyBorder="1" applyAlignment="1">
      <alignment horizontal="center" vertical="center" wrapText="1"/>
    </xf>
    <xf numFmtId="0" fontId="1" fillId="0" borderId="0" xfId="1" applyFont="1" applyBorder="1" applyAlignment="1">
      <alignment horizontal="left" vertical="center" wrapText="1"/>
    </xf>
    <xf numFmtId="0" fontId="12" fillId="2" borderId="0" xfId="1" applyFont="1" applyFill="1" applyBorder="1" applyAlignment="1">
      <alignment horizontal="center" wrapText="1"/>
    </xf>
    <xf numFmtId="0" fontId="1" fillId="2" borderId="0" xfId="1" applyFont="1" applyFill="1" applyBorder="1" applyAlignment="1">
      <alignment horizontal="center" vertical="center"/>
    </xf>
    <xf numFmtId="0" fontId="1" fillId="2" borderId="0" xfId="1" applyFont="1" applyFill="1" applyBorder="1" applyAlignment="1">
      <alignment horizontal="center"/>
    </xf>
    <xf numFmtId="0" fontId="1" fillId="2" borderId="0" xfId="1" applyFont="1" applyFill="1" applyBorder="1" applyAlignment="1">
      <alignment horizontal="center" wrapText="1"/>
    </xf>
    <xf numFmtId="0" fontId="2" fillId="2" borderId="0" xfId="1" applyFont="1" applyFill="1" applyBorder="1" applyAlignment="1">
      <alignment horizontal="center" wrapText="1"/>
    </xf>
    <xf numFmtId="0" fontId="12" fillId="2" borderId="0" xfId="1" applyFont="1" applyFill="1" applyBorder="1" applyAlignment="1">
      <alignment horizontal="center" wrapText="1"/>
    </xf>
    <xf numFmtId="0" fontId="1" fillId="2" borderId="0" xfId="1" applyFont="1" applyFill="1" applyBorder="1" applyAlignment="1">
      <alignment horizontal="center" vertical="center"/>
    </xf>
    <xf numFmtId="0" fontId="1" fillId="2" borderId="0" xfId="1" applyFont="1" applyFill="1" applyBorder="1" applyAlignment="1">
      <alignment horizontal="center" wrapText="1"/>
    </xf>
    <xf numFmtId="0" fontId="1" fillId="2" borderId="0" xfId="1" applyFont="1" applyFill="1" applyBorder="1" applyAlignment="1">
      <alignment horizontal="center"/>
    </xf>
    <xf numFmtId="0" fontId="2" fillId="2" borderId="0" xfId="1" applyFont="1" applyFill="1" applyBorder="1" applyAlignment="1">
      <alignment horizontal="center" wrapText="1"/>
    </xf>
    <xf numFmtId="0" fontId="1" fillId="2" borderId="0" xfId="1" applyFont="1" applyFill="1" applyBorder="1" applyAlignment="1">
      <alignment horizontal="center" vertical="center"/>
    </xf>
    <xf numFmtId="0" fontId="1" fillId="2" borderId="0" xfId="1" applyFont="1" applyFill="1" applyBorder="1" applyAlignment="1">
      <alignment horizontal="center" wrapText="1"/>
    </xf>
    <xf numFmtId="0" fontId="1" fillId="2" borderId="0" xfId="1" applyFont="1" applyFill="1" applyBorder="1" applyAlignment="1">
      <alignment horizontal="center"/>
    </xf>
    <xf numFmtId="0" fontId="2" fillId="2" borderId="0" xfId="1" applyFont="1" applyFill="1" applyBorder="1" applyAlignment="1">
      <alignment horizontal="center" wrapText="1"/>
    </xf>
    <xf numFmtId="0" fontId="17" fillId="0" borderId="0" xfId="1" applyFont="1" applyFill="1" applyAlignment="1" applyProtection="1">
      <alignment horizontal="center" vertical="center" wrapText="1" readingOrder="1"/>
      <protection locked="0"/>
    </xf>
    <xf numFmtId="0" fontId="18" fillId="3" borderId="8" xfId="1" applyFont="1" applyFill="1" applyBorder="1" applyAlignment="1">
      <alignment horizontal="center" vertical="center" wrapText="1"/>
    </xf>
    <xf numFmtId="0" fontId="1" fillId="0" borderId="0" xfId="1" applyFont="1" applyBorder="1" applyAlignment="1">
      <alignment horizontal="left" vertical="center" wrapText="1"/>
    </xf>
    <xf numFmtId="0" fontId="2" fillId="0" borderId="0" xfId="1" applyFont="1" applyBorder="1" applyAlignment="1">
      <alignment horizontal="left" vertical="center"/>
    </xf>
    <xf numFmtId="0" fontId="1" fillId="0" borderId="0" xfId="1" applyBorder="1" applyAlignment="1">
      <alignment vertical="center"/>
    </xf>
    <xf numFmtId="0" fontId="1" fillId="0" borderId="0" xfId="1" applyFont="1" applyBorder="1" applyAlignment="1">
      <alignment horizontal="left" wrapText="1"/>
    </xf>
    <xf numFmtId="0" fontId="9" fillId="0" borderId="0" xfId="1" applyFont="1" applyBorder="1" applyAlignment="1">
      <alignment horizontal="center" vertical="center" wrapText="1"/>
    </xf>
    <xf numFmtId="0" fontId="1" fillId="2" borderId="0" xfId="1" applyFont="1" applyFill="1" applyBorder="1" applyAlignment="1">
      <alignment horizontal="center" vertical="center"/>
    </xf>
    <xf numFmtId="0" fontId="1" fillId="2" borderId="0" xfId="1" applyFont="1" applyFill="1" applyBorder="1" applyAlignment="1">
      <alignment horizontal="center" vertical="center" wrapText="1"/>
    </xf>
    <xf numFmtId="0" fontId="15" fillId="0" borderId="0" xfId="1" applyFont="1" applyBorder="1" applyAlignment="1">
      <alignment horizontal="center" vertical="center" wrapText="1"/>
    </xf>
    <xf numFmtId="0" fontId="12" fillId="2" borderId="0" xfId="1" applyFont="1" applyFill="1" applyBorder="1" applyAlignment="1">
      <alignment horizontal="center" wrapText="1"/>
    </xf>
    <xf numFmtId="49" fontId="1" fillId="2" borderId="0" xfId="1" applyNumberFormat="1" applyFont="1" applyFill="1" applyBorder="1" applyAlignment="1">
      <alignment horizontal="center" vertical="center" wrapText="1"/>
    </xf>
    <xf numFmtId="0" fontId="1" fillId="2" borderId="0" xfId="1" applyFont="1" applyFill="1" applyBorder="1" applyAlignment="1">
      <alignment horizontal="center" wrapText="1"/>
    </xf>
    <xf numFmtId="49" fontId="1" fillId="2" borderId="0" xfId="1" applyNumberFormat="1" applyFont="1" applyFill="1" applyBorder="1" applyAlignment="1">
      <alignment horizontal="left" vertical="center" wrapText="1"/>
    </xf>
    <xf numFmtId="0" fontId="1" fillId="2" borderId="0" xfId="1" applyFont="1" applyFill="1" applyBorder="1" applyAlignment="1">
      <alignment horizontal="center"/>
    </xf>
    <xf numFmtId="49" fontId="1" fillId="2" borderId="0" xfId="1" applyNumberFormat="1" applyFont="1" applyFill="1" applyBorder="1" applyAlignment="1">
      <alignment horizontal="center" vertical="center"/>
    </xf>
    <xf numFmtId="0" fontId="1" fillId="2" borderId="0" xfId="1" applyFont="1" applyFill="1" applyAlignment="1">
      <alignment horizontal="center"/>
    </xf>
    <xf numFmtId="0" fontId="12" fillId="2" borderId="0" xfId="1" applyFont="1" applyFill="1" applyAlignment="1">
      <alignment horizontal="center"/>
    </xf>
    <xf numFmtId="49" fontId="3" fillId="2" borderId="0" xfId="1" applyNumberFormat="1" applyFont="1" applyFill="1" applyBorder="1" applyAlignment="1">
      <alignment horizontal="center" vertical="center" wrapText="1"/>
    </xf>
    <xf numFmtId="49" fontId="12" fillId="2" borderId="0" xfId="1" applyNumberFormat="1" applyFont="1" applyFill="1" applyBorder="1" applyAlignment="1">
      <alignment horizontal="center" vertical="center" wrapText="1"/>
    </xf>
    <xf numFmtId="49" fontId="1" fillId="2" borderId="0" xfId="1" applyNumberFormat="1" applyFont="1" applyFill="1" applyBorder="1" applyAlignment="1">
      <alignment horizontal="center" wrapText="1"/>
    </xf>
    <xf numFmtId="49" fontId="1" fillId="2" borderId="0" xfId="1" applyNumberFormat="1" applyFont="1" applyFill="1" applyBorder="1" applyAlignment="1">
      <alignment horizontal="center"/>
    </xf>
    <xf numFmtId="0" fontId="12" fillId="2" borderId="0" xfId="1" applyFont="1" applyFill="1" applyBorder="1" applyAlignment="1">
      <alignment horizontal="center" vertical="center" wrapText="1"/>
    </xf>
    <xf numFmtId="49" fontId="1" fillId="2" borderId="0" xfId="1" applyNumberFormat="1" applyFont="1" applyFill="1" applyBorder="1" applyAlignment="1">
      <alignment horizontal="center" vertical="top" wrapText="1"/>
    </xf>
    <xf numFmtId="49" fontId="1" fillId="2" borderId="0" xfId="1" applyNumberFormat="1" applyFont="1" applyFill="1" applyBorder="1" applyAlignment="1">
      <alignment horizontal="center" vertical="top"/>
    </xf>
    <xf numFmtId="49" fontId="3" fillId="2" borderId="0" xfId="1" applyNumberFormat="1" applyFont="1" applyFill="1" applyBorder="1" applyAlignment="1">
      <alignment horizontal="center" vertical="center"/>
    </xf>
    <xf numFmtId="0" fontId="1" fillId="0" borderId="0" xfId="1" applyAlignment="1">
      <alignment horizontal="center"/>
    </xf>
    <xf numFmtId="0" fontId="16" fillId="2" borderId="0" xfId="1" applyFont="1" applyFill="1" applyBorder="1" applyAlignment="1">
      <alignment horizontal="center"/>
    </xf>
    <xf numFmtId="0" fontId="16" fillId="0" borderId="0" xfId="1" applyFont="1" applyAlignment="1">
      <alignment horizontal="center"/>
    </xf>
    <xf numFmtId="0" fontId="2" fillId="2" borderId="0" xfId="1" applyFont="1" applyFill="1" applyBorder="1" applyAlignment="1">
      <alignment horizontal="center" wrapText="1"/>
    </xf>
    <xf numFmtId="0" fontId="1" fillId="2" borderId="0" xfId="1" applyFont="1" applyFill="1" applyAlignment="1">
      <alignment horizontal="center" vertical="center" wrapText="1"/>
    </xf>
    <xf numFmtId="0" fontId="1" fillId="2" borderId="0" xfId="1" applyFont="1" applyFill="1" applyAlignment="1">
      <alignment horizontal="center" wrapText="1"/>
    </xf>
  </cellXfs>
  <cellStyles count="2">
    <cellStyle name="Normal" xfId="0" builtinId="0"/>
    <cellStyle name="Normal 2" xfId="1"/>
  </cellStyles>
  <dxfs count="361">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1"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30" formatCode="@"/>
      <alignment horizontal="center" vertical="center" textRotation="0" wrapText="0" indent="0" justifyLastLine="0" shrinkToFit="0" readingOrder="1"/>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border outline="0">
        <bottom style="thin">
          <color rgb="FF000000"/>
        </bottom>
      </border>
    </dxf>
    <dxf>
      <font>
        <b/>
        <i val="0"/>
        <strike val="0"/>
        <condense val="0"/>
        <extend val="0"/>
        <outline val="0"/>
        <shadow val="0"/>
        <u val="none"/>
        <vertAlign val="baseline"/>
        <sz val="8"/>
        <color theme="0"/>
        <name val="Arial"/>
        <scheme val="none"/>
      </font>
      <fill>
        <patternFill patternType="solid">
          <fgColor indexed="64"/>
          <bgColor rgb="FF404E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1"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30" formatCode="@"/>
      <alignment horizontal="center" vertical="center" textRotation="0" wrapText="0" indent="0" justifyLastLine="0" shrinkToFit="0" readingOrder="1"/>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border outline="0">
        <bottom style="thin">
          <color rgb="FF000000"/>
        </bottom>
      </border>
    </dxf>
    <dxf>
      <font>
        <b/>
        <i val="0"/>
        <strike val="0"/>
        <condense val="0"/>
        <extend val="0"/>
        <outline val="0"/>
        <shadow val="0"/>
        <u val="none"/>
        <vertAlign val="baseline"/>
        <sz val="8"/>
        <color theme="0"/>
        <name val="Arial"/>
        <scheme val="none"/>
      </font>
      <fill>
        <patternFill patternType="solid">
          <fgColor indexed="64"/>
          <bgColor rgb="FF404E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1"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30" formatCode="@"/>
      <alignment horizontal="center" vertical="center" textRotation="0" wrapText="0" indent="0" justifyLastLine="0" shrinkToFit="0" readingOrder="1"/>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border outline="0">
        <bottom style="thin">
          <color rgb="FF000000"/>
        </bottom>
      </border>
    </dxf>
    <dxf>
      <font>
        <b/>
        <i val="0"/>
        <strike val="0"/>
        <condense val="0"/>
        <extend val="0"/>
        <outline val="0"/>
        <shadow val="0"/>
        <u val="none"/>
        <vertAlign val="baseline"/>
        <sz val="8"/>
        <color theme="0"/>
        <name val="Arial"/>
        <scheme val="none"/>
      </font>
      <fill>
        <patternFill patternType="solid">
          <fgColor indexed="64"/>
          <bgColor rgb="FF404E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1"/>
      <protection locked="0" hidden="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30" formatCode="@"/>
      <alignment horizontal="center" vertical="center" textRotation="0" wrapText="0" indent="0" justifyLastLine="0" shrinkToFit="0" readingOrder="1"/>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border outline="0">
        <bottom style="thin">
          <color rgb="FF000000"/>
        </bottom>
      </border>
    </dxf>
    <dxf>
      <font>
        <b/>
        <i val="0"/>
        <strike val="0"/>
        <condense val="0"/>
        <extend val="0"/>
        <outline val="0"/>
        <shadow val="0"/>
        <u val="none"/>
        <vertAlign val="baseline"/>
        <sz val="8"/>
        <color theme="0"/>
        <name val="Arial"/>
        <scheme val="none"/>
      </font>
      <fill>
        <patternFill patternType="solid">
          <fgColor indexed="64"/>
          <bgColor rgb="FF404E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1"/>
      <protection locked="0" hidden="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30" formatCode="@"/>
      <alignment horizontal="center" vertical="center" textRotation="0" wrapText="0" indent="0" justifyLastLine="0" shrinkToFit="0" readingOrder="1"/>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border outline="0">
        <bottom style="thin">
          <color rgb="FF000000"/>
        </bottom>
      </border>
    </dxf>
    <dxf>
      <font>
        <b/>
        <i val="0"/>
        <strike val="0"/>
        <condense val="0"/>
        <extend val="0"/>
        <outline val="0"/>
        <shadow val="0"/>
        <u val="none"/>
        <vertAlign val="baseline"/>
        <sz val="8"/>
        <color theme="0"/>
        <name val="Arial"/>
        <scheme val="none"/>
      </font>
      <fill>
        <patternFill patternType="solid">
          <fgColor indexed="64"/>
          <bgColor rgb="FF404E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30" formatCode="@"/>
      <alignment horizontal="center" vertical="center" textRotation="0" wrapText="0" indent="0" justifyLastLine="0" shrinkToFit="0" readingOrder="1"/>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border outline="0">
        <bottom style="thin">
          <color rgb="FF000000"/>
        </bottom>
      </border>
    </dxf>
    <dxf>
      <font>
        <b/>
        <i val="0"/>
        <strike val="0"/>
        <condense val="0"/>
        <extend val="0"/>
        <outline val="0"/>
        <shadow val="0"/>
        <u val="none"/>
        <vertAlign val="baseline"/>
        <sz val="8"/>
        <color theme="0"/>
        <name val="Arial"/>
        <scheme val="none"/>
      </font>
      <fill>
        <patternFill patternType="solid">
          <fgColor indexed="64"/>
          <bgColor rgb="FF404E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30" formatCode="@"/>
      <alignment horizontal="center" vertical="center" textRotation="0" wrapText="0" indent="0" justifyLastLine="0" shrinkToFit="0" readingOrder="1"/>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border outline="0">
        <bottom style="thin">
          <color rgb="FF000000"/>
        </bottom>
      </border>
    </dxf>
    <dxf>
      <font>
        <b/>
        <i val="0"/>
        <strike val="0"/>
        <condense val="0"/>
        <extend val="0"/>
        <outline val="0"/>
        <shadow val="0"/>
        <u val="none"/>
        <vertAlign val="baseline"/>
        <sz val="8"/>
        <color theme="0"/>
        <name val="Arial"/>
        <scheme val="none"/>
      </font>
      <fill>
        <patternFill patternType="solid">
          <fgColor indexed="64"/>
          <bgColor rgb="FF404E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1"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30" formatCode="@"/>
      <alignment horizontal="center" vertical="center" textRotation="0" wrapText="0" indent="0" justifyLastLine="0" shrinkToFit="0" readingOrder="1"/>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border outline="0">
        <bottom style="thin">
          <color rgb="FF000000"/>
        </bottom>
      </border>
    </dxf>
    <dxf>
      <font>
        <b/>
        <i val="0"/>
        <strike val="0"/>
        <condense val="0"/>
        <extend val="0"/>
        <outline val="0"/>
        <shadow val="0"/>
        <u val="none"/>
        <vertAlign val="baseline"/>
        <sz val="8"/>
        <color theme="0"/>
        <name val="Arial"/>
        <scheme val="none"/>
      </font>
      <fill>
        <patternFill patternType="solid">
          <fgColor indexed="64"/>
          <bgColor rgb="FF404E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1"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30" formatCode="@"/>
      <alignment horizontal="center" vertical="center" textRotation="0" wrapText="0" indent="0" justifyLastLine="0" shrinkToFit="0" readingOrder="1"/>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border outline="0">
        <bottom style="thin">
          <color rgb="FF000000"/>
        </bottom>
      </border>
    </dxf>
    <dxf>
      <font>
        <b/>
        <i val="0"/>
        <strike val="0"/>
        <condense val="0"/>
        <extend val="0"/>
        <outline val="0"/>
        <shadow val="0"/>
        <u val="none"/>
        <vertAlign val="baseline"/>
        <sz val="8"/>
        <color theme="0"/>
        <name val="Arial"/>
        <scheme val="none"/>
      </font>
      <fill>
        <patternFill patternType="solid">
          <fgColor indexed="64"/>
          <bgColor rgb="FF404E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1"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30" formatCode="@"/>
      <alignment horizontal="center" vertical="center" textRotation="0" wrapText="0" indent="0" justifyLastLine="0" shrinkToFit="0" readingOrder="1"/>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border outline="0">
        <bottom style="thin">
          <color rgb="FF000000"/>
        </bottom>
      </border>
    </dxf>
    <dxf>
      <font>
        <b/>
        <i val="0"/>
        <strike val="0"/>
        <condense val="0"/>
        <extend val="0"/>
        <outline val="0"/>
        <shadow val="0"/>
        <u val="none"/>
        <vertAlign val="baseline"/>
        <sz val="8"/>
        <color theme="0"/>
        <name val="Arial"/>
        <scheme val="none"/>
      </font>
      <fill>
        <patternFill patternType="solid">
          <fgColor indexed="64"/>
          <bgColor rgb="FF404E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1"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30" formatCode="@"/>
      <alignment horizontal="center" vertical="center" textRotation="0" wrapText="0" indent="0" justifyLastLine="0" shrinkToFit="0" readingOrder="1"/>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border outline="0">
        <bottom style="thin">
          <color rgb="FF000000"/>
        </bottom>
      </border>
    </dxf>
    <dxf>
      <font>
        <b/>
        <i val="0"/>
        <strike val="0"/>
        <condense val="0"/>
        <extend val="0"/>
        <outline val="0"/>
        <shadow val="0"/>
        <u val="none"/>
        <vertAlign val="baseline"/>
        <sz val="8"/>
        <color theme="0"/>
        <name val="Arial"/>
        <scheme val="none"/>
      </font>
      <fill>
        <patternFill patternType="solid">
          <fgColor indexed="64"/>
          <bgColor rgb="FF404E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30" formatCode="@"/>
      <alignment horizontal="center" vertical="center" textRotation="0" wrapText="0" indent="0" justifyLastLine="0" shrinkToFit="0" readingOrder="1"/>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border outline="0">
        <bottom style="thin">
          <color rgb="FF000000"/>
        </bottom>
      </border>
    </dxf>
    <dxf>
      <font>
        <b/>
        <i val="0"/>
        <strike val="0"/>
        <condense val="0"/>
        <extend val="0"/>
        <outline val="0"/>
        <shadow val="0"/>
        <u val="none"/>
        <vertAlign val="baseline"/>
        <sz val="8"/>
        <color theme="0"/>
        <name val="Arial"/>
        <scheme val="none"/>
      </font>
      <fill>
        <patternFill patternType="solid">
          <fgColor indexed="64"/>
          <bgColor rgb="FF404E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1"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30" formatCode="@"/>
      <alignment horizontal="center" vertical="center" textRotation="0" wrapText="0" indent="0" justifyLastLine="0" shrinkToFit="0" readingOrder="1"/>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border outline="0">
        <bottom style="thin">
          <color rgb="FF000000"/>
        </bottom>
      </border>
    </dxf>
    <dxf>
      <font>
        <b/>
        <i val="0"/>
        <strike val="0"/>
        <condense val="0"/>
        <extend val="0"/>
        <outline val="0"/>
        <shadow val="0"/>
        <u val="none"/>
        <vertAlign val="baseline"/>
        <sz val="8"/>
        <color theme="0"/>
        <name val="Arial"/>
        <scheme val="none"/>
      </font>
      <fill>
        <patternFill patternType="solid">
          <fgColor indexed="64"/>
          <bgColor rgb="FF404E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1"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30" formatCode="@"/>
      <alignment horizontal="center" vertical="center" textRotation="0" wrapText="0" indent="0" justifyLastLine="0" shrinkToFit="0" readingOrder="1"/>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border outline="0">
        <bottom style="thin">
          <color rgb="FF000000"/>
        </bottom>
      </border>
    </dxf>
    <dxf>
      <font>
        <b/>
        <i val="0"/>
        <strike val="0"/>
        <condense val="0"/>
        <extend val="0"/>
        <outline val="0"/>
        <shadow val="0"/>
        <u val="none"/>
        <vertAlign val="baseline"/>
        <sz val="8"/>
        <color theme="0"/>
        <name val="Arial"/>
        <scheme val="none"/>
      </font>
      <fill>
        <patternFill patternType="solid">
          <fgColor indexed="64"/>
          <bgColor rgb="FF404E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1"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30" formatCode="@"/>
      <alignment horizontal="center" vertical="center" textRotation="0" wrapText="0" indent="0" justifyLastLine="0" shrinkToFit="0" readingOrder="1"/>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border outline="0">
        <bottom style="thin">
          <color rgb="FF000000"/>
        </bottom>
      </border>
    </dxf>
    <dxf>
      <font>
        <b/>
        <i val="0"/>
        <strike val="0"/>
        <condense val="0"/>
        <extend val="0"/>
        <outline val="0"/>
        <shadow val="0"/>
        <u val="none"/>
        <vertAlign val="baseline"/>
        <sz val="8"/>
        <color theme="0"/>
        <name val="Arial"/>
        <scheme val="none"/>
      </font>
      <fill>
        <patternFill patternType="solid">
          <fgColor indexed="64"/>
          <bgColor rgb="FF404E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30" formatCode="@"/>
      <alignment horizontal="center" vertical="center" textRotation="0" wrapText="0" indent="0" justifyLastLine="0" shrinkToFit="0" readingOrder="1"/>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border outline="0">
        <bottom style="thin">
          <color rgb="FF000000"/>
        </bottom>
      </border>
    </dxf>
    <dxf>
      <font>
        <b/>
        <i val="0"/>
        <strike val="0"/>
        <condense val="0"/>
        <extend val="0"/>
        <outline val="0"/>
        <shadow val="0"/>
        <u val="none"/>
        <vertAlign val="baseline"/>
        <sz val="8"/>
        <color theme="0"/>
        <name val="Arial"/>
        <scheme val="none"/>
      </font>
      <fill>
        <patternFill patternType="solid">
          <fgColor indexed="64"/>
          <bgColor rgb="FF404E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30" formatCode="@"/>
      <alignment horizontal="center" vertical="center" textRotation="0" wrapText="0" indent="0" justifyLastLine="0" shrinkToFit="0" readingOrder="1"/>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border outline="0">
        <bottom style="thin">
          <color indexed="64"/>
        </bottom>
      </border>
    </dxf>
    <dxf>
      <font>
        <b/>
        <i val="0"/>
        <strike val="0"/>
        <condense val="0"/>
        <extend val="0"/>
        <outline val="0"/>
        <shadow val="0"/>
        <u val="none"/>
        <vertAlign val="baseline"/>
        <sz val="8"/>
        <color theme="0"/>
        <name val="Arial"/>
        <scheme val="none"/>
      </font>
      <fill>
        <patternFill patternType="solid">
          <fgColor indexed="64"/>
          <bgColor rgb="FF404E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1"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30" formatCode="@"/>
      <alignment horizontal="center" vertical="center" textRotation="0" wrapText="0" indent="0" justifyLastLine="0" shrinkToFit="0" readingOrder="1"/>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border outline="0">
        <bottom style="thin">
          <color rgb="FF000000"/>
        </bottom>
      </border>
    </dxf>
    <dxf>
      <font>
        <b/>
        <i val="0"/>
        <strike val="0"/>
        <condense val="0"/>
        <extend val="0"/>
        <outline val="0"/>
        <shadow val="0"/>
        <u val="none"/>
        <vertAlign val="baseline"/>
        <sz val="8"/>
        <color theme="0"/>
        <name val="Arial"/>
        <scheme val="none"/>
      </font>
      <fill>
        <patternFill patternType="solid">
          <fgColor indexed="64"/>
          <bgColor rgb="FF404E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30" formatCode="@"/>
      <alignment horizontal="center" vertical="center" textRotation="0" wrapText="0" indent="0" justifyLastLine="0" shrinkToFit="0" readingOrder="1"/>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border outline="0">
        <bottom style="thin">
          <color rgb="FF000000"/>
        </bottom>
      </border>
    </dxf>
    <dxf>
      <font>
        <b/>
        <i val="0"/>
        <strike val="0"/>
        <condense val="0"/>
        <extend val="0"/>
        <outline val="0"/>
        <shadow val="0"/>
        <u val="none"/>
        <vertAlign val="baseline"/>
        <sz val="8"/>
        <color theme="0"/>
        <name val="Arial"/>
        <scheme val="none"/>
      </font>
      <fill>
        <patternFill patternType="solid">
          <fgColor indexed="64"/>
          <bgColor rgb="FF404E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1"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1"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1"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30" formatCode="@"/>
      <alignment horizontal="center" vertical="center" textRotation="0" wrapText="0" indent="0" justifyLastLine="0" shrinkToFit="0" readingOrder="1"/>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border outline="0">
        <bottom style="thin">
          <color rgb="FF000000"/>
        </bottom>
      </border>
    </dxf>
    <dxf>
      <font>
        <b/>
        <i val="0"/>
        <strike val="0"/>
        <condense val="0"/>
        <extend val="0"/>
        <outline val="0"/>
        <shadow val="0"/>
        <u val="none"/>
        <vertAlign val="baseline"/>
        <sz val="8"/>
        <color theme="0"/>
        <name val="Arial"/>
        <scheme val="none"/>
      </font>
      <fill>
        <patternFill patternType="solid">
          <fgColor indexed="64"/>
          <bgColor rgb="FF404E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30" formatCode="@"/>
      <alignment horizontal="center" vertical="center" textRotation="0" wrapText="0" indent="0" justifyLastLine="0" shrinkToFit="0" readingOrder="1"/>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border outline="0">
        <bottom style="thin">
          <color rgb="FF000000"/>
        </bottom>
      </border>
    </dxf>
    <dxf>
      <font>
        <b/>
        <i val="0"/>
        <strike val="0"/>
        <condense val="0"/>
        <extend val="0"/>
        <outline val="0"/>
        <shadow val="0"/>
        <u val="none"/>
        <vertAlign val="baseline"/>
        <sz val="8"/>
        <color theme="0"/>
        <name val="Arial"/>
        <scheme val="none"/>
      </font>
      <fill>
        <patternFill patternType="solid">
          <fgColor indexed="64"/>
          <bgColor rgb="FF404E9E"/>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1"/>
      <protection locked="0" hidden="0"/>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1" formatCode="0"/>
      <alignment horizontal="center" vertical="center" textRotation="0" wrapText="0" indent="0" justifyLastLine="0" shrinkToFit="0" readingOrder="1"/>
      <protection locked="1" hidden="1"/>
    </dxf>
    <dxf>
      <font>
        <b val="0"/>
        <i val="0"/>
        <strike val="0"/>
        <condense val="0"/>
        <extend val="0"/>
        <outline val="0"/>
        <shadow val="0"/>
        <u val="none"/>
        <vertAlign val="baseline"/>
        <sz val="8"/>
        <color auto="1"/>
        <name val="Arial"/>
        <scheme val="none"/>
      </font>
      <numFmt numFmtId="30" formatCode="@"/>
      <alignment horizontal="center" vertical="center" textRotation="0" wrapText="0" indent="0" justifyLastLine="0" shrinkToFit="0" readingOrder="1"/>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1"/>
      <protection locked="0" hidden="0"/>
    </dxf>
    <dxf>
      <border outline="0">
        <bottom style="thin">
          <color rgb="FF000000"/>
        </bottom>
      </border>
    </dxf>
    <dxf>
      <font>
        <b/>
        <i val="0"/>
        <strike val="0"/>
        <condense val="0"/>
        <extend val="0"/>
        <outline val="0"/>
        <shadow val="0"/>
        <u val="none"/>
        <vertAlign val="baseline"/>
        <sz val="8"/>
        <color theme="0"/>
        <name val="Arial"/>
        <scheme val="none"/>
      </font>
      <fill>
        <patternFill patternType="solid">
          <fgColor indexed="64"/>
          <bgColor rgb="FF404E9E"/>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404E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127001</xdr:colOff>
      <xdr:row>0</xdr:row>
      <xdr:rowOff>82551</xdr:rowOff>
    </xdr:from>
    <xdr:to>
      <xdr:col>1</xdr:col>
      <xdr:colOff>3176</xdr:colOff>
      <xdr:row>0</xdr:row>
      <xdr:rowOff>735963</xdr:rowOff>
    </xdr:to>
    <xdr:pic>
      <xdr:nvPicPr>
        <xdr:cNvPr id="3" name="Picture 2"/>
        <xdr:cNvPicPr>
          <a:picLocks noChangeAspect="1"/>
        </xdr:cNvPicPr>
      </xdr:nvPicPr>
      <xdr:blipFill>
        <a:blip xmlns:r="http://schemas.openxmlformats.org/officeDocument/2006/relationships" r:embed="rId1"/>
        <a:stretch>
          <a:fillRect/>
        </a:stretch>
      </xdr:blipFill>
      <xdr:spPr>
        <a:xfrm>
          <a:off x="127001" y="82551"/>
          <a:ext cx="1047750" cy="65341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50801</xdr:colOff>
      <xdr:row>0</xdr:row>
      <xdr:rowOff>222251</xdr:rowOff>
    </xdr:from>
    <xdr:to>
      <xdr:col>0</xdr:col>
      <xdr:colOff>1426062</xdr:colOff>
      <xdr:row>0</xdr:row>
      <xdr:rowOff>1085850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801" y="222251"/>
          <a:ext cx="1384786" cy="8635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50801</xdr:colOff>
      <xdr:row>0</xdr:row>
      <xdr:rowOff>222251</xdr:rowOff>
    </xdr:from>
    <xdr:to>
      <xdr:col>0</xdr:col>
      <xdr:colOff>1426062</xdr:colOff>
      <xdr:row>0</xdr:row>
      <xdr:rowOff>1085850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801" y="222251"/>
          <a:ext cx="1384786" cy="8635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50801</xdr:colOff>
      <xdr:row>0</xdr:row>
      <xdr:rowOff>222251</xdr:rowOff>
    </xdr:from>
    <xdr:to>
      <xdr:col>1</xdr:col>
      <xdr:colOff>102087</xdr:colOff>
      <xdr:row>0</xdr:row>
      <xdr:rowOff>1085850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801" y="222251"/>
          <a:ext cx="1384786" cy="8635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50801</xdr:colOff>
      <xdr:row>0</xdr:row>
      <xdr:rowOff>222251</xdr:rowOff>
    </xdr:from>
    <xdr:to>
      <xdr:col>1</xdr:col>
      <xdr:colOff>102087</xdr:colOff>
      <xdr:row>0</xdr:row>
      <xdr:rowOff>1085850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801" y="222251"/>
          <a:ext cx="1384786" cy="8635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50801</xdr:colOff>
      <xdr:row>0</xdr:row>
      <xdr:rowOff>222251</xdr:rowOff>
    </xdr:from>
    <xdr:to>
      <xdr:col>0</xdr:col>
      <xdr:colOff>1426062</xdr:colOff>
      <xdr:row>0</xdr:row>
      <xdr:rowOff>1085850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801" y="222251"/>
          <a:ext cx="1384786" cy="8635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50801</xdr:colOff>
      <xdr:row>0</xdr:row>
      <xdr:rowOff>222251</xdr:rowOff>
    </xdr:from>
    <xdr:to>
      <xdr:col>0</xdr:col>
      <xdr:colOff>1426062</xdr:colOff>
      <xdr:row>0</xdr:row>
      <xdr:rowOff>1085850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801" y="222251"/>
          <a:ext cx="1384786" cy="8635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50801</xdr:colOff>
      <xdr:row>0</xdr:row>
      <xdr:rowOff>222251</xdr:rowOff>
    </xdr:from>
    <xdr:to>
      <xdr:col>0</xdr:col>
      <xdr:colOff>1426062</xdr:colOff>
      <xdr:row>0</xdr:row>
      <xdr:rowOff>1085850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801" y="222251"/>
          <a:ext cx="1384786" cy="86359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50801</xdr:colOff>
      <xdr:row>0</xdr:row>
      <xdr:rowOff>222251</xdr:rowOff>
    </xdr:from>
    <xdr:to>
      <xdr:col>0</xdr:col>
      <xdr:colOff>1426062</xdr:colOff>
      <xdr:row>0</xdr:row>
      <xdr:rowOff>1085850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801" y="222251"/>
          <a:ext cx="1384786" cy="86359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50801</xdr:colOff>
      <xdr:row>0</xdr:row>
      <xdr:rowOff>222251</xdr:rowOff>
    </xdr:from>
    <xdr:to>
      <xdr:col>1</xdr:col>
      <xdr:colOff>102087</xdr:colOff>
      <xdr:row>0</xdr:row>
      <xdr:rowOff>1085850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801" y="222251"/>
          <a:ext cx="1384786" cy="86359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50801</xdr:colOff>
      <xdr:row>0</xdr:row>
      <xdr:rowOff>222251</xdr:rowOff>
    </xdr:from>
    <xdr:to>
      <xdr:col>1</xdr:col>
      <xdr:colOff>102087</xdr:colOff>
      <xdr:row>0</xdr:row>
      <xdr:rowOff>1085850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801" y="222251"/>
          <a:ext cx="1384786" cy="863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203200</xdr:colOff>
      <xdr:row>0</xdr:row>
      <xdr:rowOff>139701</xdr:rowOff>
    </xdr:from>
    <xdr:to>
      <xdr:col>0</xdr:col>
      <xdr:colOff>1676399</xdr:colOff>
      <xdr:row>0</xdr:row>
      <xdr:rowOff>1058437</xdr:rowOff>
    </xdr:to>
    <xdr:pic>
      <xdr:nvPicPr>
        <xdr:cNvPr id="2" name="Picture 1"/>
        <xdr:cNvPicPr>
          <a:picLocks noChangeAspect="1"/>
        </xdr:cNvPicPr>
      </xdr:nvPicPr>
      <xdr:blipFill>
        <a:blip xmlns:r="http://schemas.openxmlformats.org/officeDocument/2006/relationships" r:embed="rId1"/>
        <a:stretch>
          <a:fillRect/>
        </a:stretch>
      </xdr:blipFill>
      <xdr:spPr>
        <a:xfrm>
          <a:off x="203200" y="139701"/>
          <a:ext cx="1473199" cy="91873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50801</xdr:colOff>
      <xdr:row>0</xdr:row>
      <xdr:rowOff>222251</xdr:rowOff>
    </xdr:from>
    <xdr:to>
      <xdr:col>1</xdr:col>
      <xdr:colOff>102087</xdr:colOff>
      <xdr:row>0</xdr:row>
      <xdr:rowOff>1085850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801" y="222251"/>
          <a:ext cx="1327636" cy="86359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50801</xdr:colOff>
      <xdr:row>0</xdr:row>
      <xdr:rowOff>222251</xdr:rowOff>
    </xdr:from>
    <xdr:to>
      <xdr:col>1</xdr:col>
      <xdr:colOff>102087</xdr:colOff>
      <xdr:row>0</xdr:row>
      <xdr:rowOff>1085850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801" y="222251"/>
          <a:ext cx="1391136" cy="86359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50801</xdr:colOff>
      <xdr:row>0</xdr:row>
      <xdr:rowOff>222251</xdr:rowOff>
    </xdr:from>
    <xdr:to>
      <xdr:col>0</xdr:col>
      <xdr:colOff>1426062</xdr:colOff>
      <xdr:row>0</xdr:row>
      <xdr:rowOff>1085850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801" y="222251"/>
          <a:ext cx="1384786" cy="86359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50801</xdr:colOff>
      <xdr:row>0</xdr:row>
      <xdr:rowOff>222251</xdr:rowOff>
    </xdr:from>
    <xdr:to>
      <xdr:col>0</xdr:col>
      <xdr:colOff>1426062</xdr:colOff>
      <xdr:row>0</xdr:row>
      <xdr:rowOff>1085850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801" y="222251"/>
          <a:ext cx="1384786" cy="86359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50801</xdr:colOff>
      <xdr:row>0</xdr:row>
      <xdr:rowOff>222251</xdr:rowOff>
    </xdr:from>
    <xdr:to>
      <xdr:col>0</xdr:col>
      <xdr:colOff>1426062</xdr:colOff>
      <xdr:row>0</xdr:row>
      <xdr:rowOff>1085850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801" y="222251"/>
          <a:ext cx="1384786" cy="8635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50801</xdr:colOff>
      <xdr:row>0</xdr:row>
      <xdr:rowOff>222251</xdr:rowOff>
    </xdr:from>
    <xdr:to>
      <xdr:col>1</xdr:col>
      <xdr:colOff>102087</xdr:colOff>
      <xdr:row>0</xdr:row>
      <xdr:rowOff>1085850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801" y="222251"/>
          <a:ext cx="1391136" cy="8635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50801</xdr:colOff>
      <xdr:row>0</xdr:row>
      <xdr:rowOff>222251</xdr:rowOff>
    </xdr:from>
    <xdr:to>
      <xdr:col>1</xdr:col>
      <xdr:colOff>102087</xdr:colOff>
      <xdr:row>0</xdr:row>
      <xdr:rowOff>1085850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801" y="222251"/>
          <a:ext cx="1384786" cy="863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50801</xdr:colOff>
      <xdr:row>0</xdr:row>
      <xdr:rowOff>222251</xdr:rowOff>
    </xdr:from>
    <xdr:to>
      <xdr:col>0</xdr:col>
      <xdr:colOff>1426062</xdr:colOff>
      <xdr:row>0</xdr:row>
      <xdr:rowOff>1085850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801" y="222251"/>
          <a:ext cx="1384786" cy="8635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50801</xdr:colOff>
      <xdr:row>0</xdr:row>
      <xdr:rowOff>222251</xdr:rowOff>
    </xdr:from>
    <xdr:to>
      <xdr:col>1</xdr:col>
      <xdr:colOff>102087</xdr:colOff>
      <xdr:row>0</xdr:row>
      <xdr:rowOff>1085850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801" y="222251"/>
          <a:ext cx="1384786" cy="8635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50801</xdr:colOff>
      <xdr:row>0</xdr:row>
      <xdr:rowOff>222251</xdr:rowOff>
    </xdr:from>
    <xdr:to>
      <xdr:col>0</xdr:col>
      <xdr:colOff>1426062</xdr:colOff>
      <xdr:row>0</xdr:row>
      <xdr:rowOff>1085850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801" y="222251"/>
          <a:ext cx="1384786" cy="8635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50801</xdr:colOff>
      <xdr:row>0</xdr:row>
      <xdr:rowOff>222251</xdr:rowOff>
    </xdr:from>
    <xdr:to>
      <xdr:col>1</xdr:col>
      <xdr:colOff>102087</xdr:colOff>
      <xdr:row>0</xdr:row>
      <xdr:rowOff>1085850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801" y="222251"/>
          <a:ext cx="1384786" cy="8635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50801</xdr:colOff>
      <xdr:row>0</xdr:row>
      <xdr:rowOff>222251</xdr:rowOff>
    </xdr:from>
    <xdr:to>
      <xdr:col>1</xdr:col>
      <xdr:colOff>102087</xdr:colOff>
      <xdr:row>0</xdr:row>
      <xdr:rowOff>1085850</xdr:rowOff>
    </xdr:to>
    <xdr:pic>
      <xdr:nvPicPr>
        <xdr:cNvPr id="2" name="Picture 1"/>
        <xdr:cNvPicPr>
          <a:picLocks noChangeAspect="1"/>
        </xdr:cNvPicPr>
      </xdr:nvPicPr>
      <xdr:blipFill>
        <a:blip xmlns:r="http://schemas.openxmlformats.org/officeDocument/2006/relationships" r:embed="rId1"/>
        <a:stretch>
          <a:fillRect/>
        </a:stretch>
      </xdr:blipFill>
      <xdr:spPr>
        <a:xfrm>
          <a:off x="50801" y="222251"/>
          <a:ext cx="1384786" cy="863599"/>
        </a:xfrm>
        <a:prstGeom prst="rect">
          <a:avLst/>
        </a:prstGeom>
      </xdr:spPr>
    </xdr:pic>
    <xdr:clientData/>
  </xdr:twoCellAnchor>
</xdr:wsDr>
</file>

<file path=xl/tables/table1.xml><?xml version="1.0" encoding="utf-8"?>
<table xmlns="http://schemas.openxmlformats.org/spreadsheetml/2006/main" id="6" name="WheatBread91415207" displayName="WheatBread91415207" ref="A26:K45" totalsRowShown="0" headerRowDxfId="360" dataDxfId="358" headerRowBorderDxfId="359" tableBorderDxfId="357" totalsRowBorderDxfId="356" headerRowCellStyle="Normal 2" dataCellStyle="Normal 2">
  <autoFilter ref="A26:K4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UPC" dataDxfId="355" dataCellStyle="Normal 2"/>
    <tableColumn id="3" name="UPC Check" dataDxfId="354" dataCellStyle="Normal 2">
      <calculatedColumnFormula>IFERROR(CODE(RIGHT(WheatBread91415207[[#This Row],[UPC]],1)) - 48,"")</calculatedColumnFormula>
    </tableColumn>
    <tableColumn id="2" name="Calc Check" dataDxfId="353" dataCellStyle="Normal 2">
      <calculatedColumnFormula>IFERROR(CODE(10 - MOD(3*SUM(MID(WheatBread91415207[UPC],2,1),MID(WheatBread91415207[UPC],4,1),MID(WheatBread91415207[UPC],6,1),MID(WheatBread91415207[UPC],8,1),MID(WheatBread91415207[UPC],10,1),MID(WheatBread91415207[UPC],12,1))+SUM(MID(WheatBread91415207[UPC],1,1),MID(WheatBread91415207[UPC],3,1),MID(WheatBread91415207[UPC],5,1),MID(WheatBread91415207[UPC],7,1),MID(WheatBread91415207[UPC],9,1),MID(WheatBread91415207[UPC],11,1)),10))-48,"")</calculatedColumnFormula>
    </tableColumn>
    <tableColumn id="16" name="Valid UPC" dataDxfId="352" dataCellStyle="Normal 2">
      <calculatedColumnFormula>IF(WheatBread91415207[[#This Row],[Calc Check]]="","",IF(WheatBread91415207[[#This Row],[Calc Check]]=10,IF(WheatBread91415207[[#This Row],[UPC Check]]=0,"YES","NO"),IF(WheatBread91415207[[#This Row],[Calc Check]]=WheatBread91415207[[#This Row],[UPC Check]],"YES","NO")))</calculatedColumnFormula>
    </tableColumn>
    <tableColumn id="4" name="Company Submitting Product" dataDxfId="351" dataCellStyle="Normal 2"/>
    <tableColumn id="5" name="Brand Name " dataDxfId="350" dataCellStyle="Normal 2"/>
    <tableColumn id="6" name="Exact Product Name on Label" dataDxfId="349" dataCellStyle="Normal 2"/>
    <tableColumn id="22" name="Container Size (G, HG, Q)" dataDxfId="348" dataCellStyle="Normal 2"/>
    <tableColumn id="9" name="Vitamin D (IU)_x000a_400 (100 IU per cup)     " dataDxfId="347" dataCellStyle="Normal 2"/>
    <tableColumn id="21" name="Vitamin A (IU)_x000a_2000 (500 IU per cup) for reduced fat, low-fat or nonfat " dataDxfId="346" dataCellStyle="Normal 2"/>
    <tableColumn id="15" name="Is Product Currently Available on LA Market? _x000a_If yes, please specify distibutor" dataDxfId="345" dataCellStyle="Normal 2"/>
  </tableColumns>
  <tableStyleInfo name="TableStyleLight16" showFirstColumn="0" showLastColumn="0" showRowStripes="1" showColumnStripes="0"/>
</table>
</file>

<file path=xl/tables/table10.xml><?xml version="1.0" encoding="utf-8"?>
<table xmlns="http://schemas.openxmlformats.org/spreadsheetml/2006/main" id="5" name="WheatBread6" displayName="WheatBread6" ref="A17:K36" totalsRowShown="0" headerRowDxfId="209" dataDxfId="207" headerRowBorderDxfId="208" tableBorderDxfId="206" totalsRowBorderDxfId="205" headerRowCellStyle="Normal 2" dataCellStyle="Normal 2">
  <autoFilter ref="A17:K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UPC" dataDxfId="204" dataCellStyle="Normal 2"/>
    <tableColumn id="3" name="UPC Check" dataDxfId="203" dataCellStyle="Normal 2">
      <calculatedColumnFormula>IFERROR(CODE(RIGHT(WheatBread6[[#This Row],[UPC]],1)) - 48,"")</calculatedColumnFormula>
    </tableColumn>
    <tableColumn id="2" name="Calc Check" dataDxfId="202" dataCellStyle="Normal 2">
      <calculatedColumnFormula>IFERROR(CODE(10 - MOD(3*SUM(MID(WheatBread6[UPC],2,1),MID(WheatBread6[UPC],4,1),MID(WheatBread6[UPC],6,1),MID(WheatBread6[UPC],8,1),MID(WheatBread6[UPC],10,1),MID(WheatBread6[UPC],12,1))+SUM(MID(WheatBread6[UPC],1,1),MID(WheatBread6[UPC],3,1),MID(WheatBread6[UPC],5,1),MID(WheatBread6[UPC],7,1),MID(WheatBread6[UPC],9,1),MID(WheatBread6[UPC],11,1)),10))-48,"")</calculatedColumnFormula>
    </tableColumn>
    <tableColumn id="16" name="Valid UPC" dataDxfId="201" dataCellStyle="Normal 2">
      <calculatedColumnFormula>IF(WheatBread6[[#This Row],[Calc Check]]="","",IF(WheatBread6[[#This Row],[Calc Check]]=10,IF(WheatBread6[[#This Row],[UPC Check]]=0,"YES","NO"),IF(WheatBread6[[#This Row],[Calc Check]]=WheatBread6[[#This Row],[UPC Check]],"YES","NO")))</calculatedColumnFormula>
    </tableColumn>
    <tableColumn id="4" name="Company Submitting Product" dataDxfId="200" dataCellStyle="Normal 2"/>
    <tableColumn id="5" name="Brand Name " dataDxfId="199" dataCellStyle="Normal 2"/>
    <tableColumn id="6" name="Exact Product Name on Label" dataDxfId="198" dataCellStyle="Normal 2"/>
    <tableColumn id="7" name="Package Size (oz) " dataDxfId="197" dataCellStyle="Normal 2"/>
    <tableColumn id="8" name="Tortilla Type_x000a_(soft corn, whole wheat)" dataDxfId="196" dataCellStyle="Normal 2"/>
    <tableColumn id="9" name="First Ingredient" dataDxfId="195" dataCellStyle="Normal 2"/>
    <tableColumn id="15" name="Is Product Currently Available on LA Market?  _x000a_If yes, please specify distibutor" dataDxfId="194" dataCellStyle="Normal 2"/>
  </tableColumns>
  <tableStyleInfo name="TableStyleLight16" showFirstColumn="0" showLastColumn="0" showRowStripes="1" showColumnStripes="0"/>
</table>
</file>

<file path=xl/tables/table11.xml><?xml version="1.0" encoding="utf-8"?>
<table xmlns="http://schemas.openxmlformats.org/spreadsheetml/2006/main" id="8" name="WheatBread9" displayName="WheatBread9" ref="A32:U51" totalsRowShown="0" headerRowDxfId="193" dataDxfId="191" headerRowBorderDxfId="192" tableBorderDxfId="190" totalsRowBorderDxfId="189" headerRowCellStyle="Normal 2" dataCellStyle="Normal 2">
  <autoFilter ref="A32:U5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name="UPC" dataDxfId="188" dataCellStyle="Normal 2"/>
    <tableColumn id="3" name="UPC Check" dataDxfId="187" dataCellStyle="Normal 2">
      <calculatedColumnFormula>IFERROR(CODE(RIGHT(WheatBread9[[#This Row],[UPC]],1)) - 48,"")</calculatedColumnFormula>
    </tableColumn>
    <tableColumn id="2" name="Calc Check" dataDxfId="186" dataCellStyle="Normal 2">
      <calculatedColumnFormula>IFERROR(CODE(10 - MOD(3*SUM(MID(WheatBread9[UPC],2,1),MID(WheatBread9[UPC],4,1),MID(WheatBread9[UPC],6,1),MID(WheatBread9[UPC],8,1),MID(WheatBread9[UPC],10,1),MID(WheatBread9[UPC],12,1))+SUM(MID(WheatBread9[UPC],1,1),MID(WheatBread9[UPC],3,1),MID(WheatBread9[UPC],5,1),MID(WheatBread9[UPC],7,1),MID(WheatBread9[UPC],9,1),MID(WheatBread9[UPC],11,1)),10))-48,"")</calculatedColumnFormula>
    </tableColumn>
    <tableColumn id="16" name="Valid UPC" dataDxfId="185" dataCellStyle="Normal 2">
      <calculatedColumnFormula>IF(WheatBread9[[#This Row],[Calc Check]]="","",IF(WheatBread9[[#This Row],[Calc Check]]=10,IF(WheatBread9[[#This Row],[UPC Check]]=0,"YES","NO"),IF(WheatBread9[[#This Row],[Calc Check]]=WheatBread9[[#This Row],[UPC Check]],"YES","NO")))</calculatedColumnFormula>
    </tableColumn>
    <tableColumn id="4" name="Company Submitting Product" dataDxfId="184" dataCellStyle="Normal 2"/>
    <tableColumn id="5" name="Brand Name " dataDxfId="183" dataCellStyle="Normal 2"/>
    <tableColumn id="6" name="Exact Product Name on Label" dataDxfId="182" dataCellStyle="Normal 2"/>
    <tableColumn id="17" name="Cereal Type_x000a_(Hot or Cold)" dataDxfId="181" dataCellStyle="Normal 2"/>
    <tableColumn id="18" name="Package Type_x000a_(Box or Bag)" dataDxfId="180" dataCellStyle="Normal 2"/>
    <tableColumn id="7" name="Package Size (oz) " dataDxfId="179" dataCellStyle="Normal 2"/>
    <tableColumn id="19" name="Single Serving Packets? (yes/no)" dataDxfId="178" dataCellStyle="Normal 2"/>
    <tableColumn id="8" name="Serving Size (g)" dataDxfId="177" dataCellStyle="Normal 2"/>
    <tableColumn id="9" name="First Ingredient" dataDxfId="176" dataCellStyle="Normal 2"/>
    <tableColumn id="21" name="Sugar (g) per 100g of Product" dataDxfId="175" dataCellStyle="Normal 2"/>
    <tableColumn id="20" name="Iron (mg) per_x000a_100g of product" dataDxfId="174" dataCellStyle="Normal 2"/>
    <tableColumn id="10" name="Total Fat (g)" dataDxfId="173" dataCellStyle="Normal 2"/>
    <tableColumn id="11" name="Saturated Fat (g)" dataDxfId="172" dataCellStyle="Normal 2"/>
    <tableColumn id="12" name="Trans Fat (g)" dataDxfId="171" dataCellStyle="Normal 2"/>
    <tableColumn id="13" name="Cholesterol (mg)" dataDxfId="170" dataCellStyle="Normal 2"/>
    <tableColumn id="14" name="Dietary Fiber (g)" dataDxfId="169" dataCellStyle="Normal 2"/>
    <tableColumn id="15" name="Is Product Currently Available on LA Market? _x000a_If yes, please specify distibutor" dataDxfId="168" dataCellStyle="Normal 2"/>
  </tableColumns>
  <tableStyleInfo name="TableStyleLight16" showFirstColumn="0" showLastColumn="0" showRowStripes="1" showColumnStripes="0"/>
</table>
</file>

<file path=xl/tables/table12.xml><?xml version="1.0" encoding="utf-8"?>
<table xmlns="http://schemas.openxmlformats.org/spreadsheetml/2006/main" id="9" name="WheatBread3510" displayName="WheatBread3510" ref="A13:K32" totalsRowShown="0" headerRowDxfId="167" dataDxfId="165" headerRowBorderDxfId="166" tableBorderDxfId="164" totalsRowBorderDxfId="163" headerRowCellStyle="Normal 2" dataCellStyle="Normal 2">
  <autoFilter ref="A13:K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UPC" dataDxfId="162" dataCellStyle="Normal 2"/>
    <tableColumn id="3" name="UPC Check" dataDxfId="161" dataCellStyle="Normal 2">
      <calculatedColumnFormula>IFERROR(CODE(RIGHT(WheatBread3510[[#This Row],[UPC]],1)) - 48,"")</calculatedColumnFormula>
    </tableColumn>
    <tableColumn id="2" name="Calc Check" dataDxfId="160" dataCellStyle="Normal 2">
      <calculatedColumnFormula>IFERROR(CODE(10 - MOD(3*SUM(MID(WheatBread3510[UPC],2,1),MID(WheatBread3510[UPC],4,1),MID(WheatBread3510[UPC],6,1),MID(WheatBread3510[UPC],8,1),MID(WheatBread3510[UPC],10,1),MID(WheatBread3510[UPC],12,1))+SUM(MID(WheatBread3510[UPC],1,1),MID(WheatBread3510[UPC],3,1),MID(WheatBread3510[UPC],5,1),MID(WheatBread3510[UPC],7,1),MID(WheatBread3510[UPC],9,1),MID(WheatBread3510[UPC],11,1)),10))-48,"")</calculatedColumnFormula>
    </tableColumn>
    <tableColumn id="16" name="Valid UPC" dataDxfId="159" dataCellStyle="Normal 2">
      <calculatedColumnFormula>IF(WheatBread3510[[#This Row],[Calc Check]]="","",IF(WheatBread3510[[#This Row],[Calc Check]]=10,IF(WheatBread3510[[#This Row],[UPC Check]]=0,"YES","NO"),IF(WheatBread3510[[#This Row],[Calc Check]]=WheatBread3510[[#This Row],[UPC Check]],"YES","NO")))</calculatedColumnFormula>
    </tableColumn>
    <tableColumn id="4" name="Company Submitting Product" dataDxfId="158" dataCellStyle="Normal 2"/>
    <tableColumn id="5" name="Brand Name " dataDxfId="157" dataCellStyle="Normal 2"/>
    <tableColumn id="6" name="Exact Product Name on Label" dataDxfId="156" dataCellStyle="Normal 2"/>
    <tableColumn id="7" name="Container Size (oz) " dataDxfId="155" dataCellStyle="Normal 2"/>
    <tableColumn id="8" name="Package Type (glass or plastic)" dataDxfId="154" dataCellStyle="Normal 2"/>
    <tableColumn id="9" name="Number of Containers in Package" dataDxfId="153" dataCellStyle="Normal 2"/>
    <tableColumn id="15" name="Is Product Currently Available on LA Market?  If yes, please specify distibutor" dataDxfId="152" dataCellStyle="Normal 2"/>
  </tableColumns>
  <tableStyleInfo name="TableStyleLight16" showFirstColumn="0" showLastColumn="0" showRowStripes="1" showColumnStripes="0"/>
</table>
</file>

<file path=xl/tables/table13.xml><?xml version="1.0" encoding="utf-8"?>
<table xmlns="http://schemas.openxmlformats.org/spreadsheetml/2006/main" id="10" name="WheatBread351011" displayName="WheatBread351011" ref="A13:J32" totalsRowShown="0" headerRowDxfId="151" dataDxfId="149" headerRowBorderDxfId="150" tableBorderDxfId="148" totalsRowBorderDxfId="147" headerRowCellStyle="Normal 2" dataCellStyle="Normal 2">
  <autoFilter ref="A13:J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UPC" dataDxfId="146" dataCellStyle="Normal 2"/>
    <tableColumn id="3" name="UPC Check" dataDxfId="145" dataCellStyle="Normal 2">
      <calculatedColumnFormula>IFERROR(CODE(RIGHT(WheatBread351011[[#This Row],[UPC]],1)) - 48,"")</calculatedColumnFormula>
    </tableColumn>
    <tableColumn id="2" name="Calc Check" dataDxfId="144" dataCellStyle="Normal 2">
      <calculatedColumnFormula>IFERROR(CODE(10 - MOD(3*SUM(MID(WheatBread351011[UPC],2,1),MID(WheatBread351011[UPC],4,1),MID(WheatBread351011[UPC],6,1),MID(WheatBread351011[UPC],8,1),MID(WheatBread351011[UPC],10,1),MID(WheatBread351011[UPC],12,1))+SUM(MID(WheatBread351011[UPC],1,1),MID(WheatBread351011[UPC],3,1),MID(WheatBread351011[UPC],5,1),MID(WheatBread351011[UPC],7,1),MID(WheatBread351011[UPC],9,1),MID(WheatBread351011[UPC],11,1)),10))-48,"")</calculatedColumnFormula>
    </tableColumn>
    <tableColumn id="16" name="Valid UPC" dataDxfId="143" dataCellStyle="Normal 2">
      <calculatedColumnFormula>IF(WheatBread351011[[#This Row],[Calc Check]]="","",IF(WheatBread351011[[#This Row],[Calc Check]]=10,IF(WheatBread351011[[#This Row],[UPC Check]]=0,"YES","NO"),IF(WheatBread351011[[#This Row],[Calc Check]]=WheatBread351011[[#This Row],[UPC Check]],"YES","NO")))</calculatedColumnFormula>
    </tableColumn>
    <tableColumn id="4" name="Company Submitting Product" dataDxfId="142" dataCellStyle="Normal 2"/>
    <tableColumn id="5" name="Brand Name " dataDxfId="141" dataCellStyle="Normal 2"/>
    <tableColumn id="6" name="Exact Product Name on Label" dataDxfId="140" dataCellStyle="Normal 2"/>
    <tableColumn id="7" name="Container Size (oz) " dataDxfId="139" dataCellStyle="Normal 2"/>
    <tableColumn id="8" name="Package Type_x000a_(glass or plastic)" dataDxfId="138" dataCellStyle="Normal 2"/>
    <tableColumn id="15" name="Is Product Currently Available on LA Market?  If yes, please specify distibutor" dataDxfId="137" dataCellStyle="Normal 2"/>
  </tableColumns>
  <tableStyleInfo name="TableStyleLight16" showFirstColumn="0" showLastColumn="0" showRowStripes="1" showColumnStripes="0"/>
</table>
</file>

<file path=xl/tables/table14.xml><?xml version="1.0" encoding="utf-8"?>
<table xmlns="http://schemas.openxmlformats.org/spreadsheetml/2006/main" id="11" name="WheatBread351012" displayName="WheatBread351012" ref="A13:J32" totalsRowShown="0" headerRowDxfId="136" dataDxfId="134" headerRowBorderDxfId="135" tableBorderDxfId="133" totalsRowBorderDxfId="132" headerRowCellStyle="Normal 2" dataCellStyle="Normal 2">
  <autoFilter ref="A13:J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UPC" dataDxfId="131" dataCellStyle="Normal 2"/>
    <tableColumn id="3" name="UPC Check" dataDxfId="130" dataCellStyle="Normal 2">
      <calculatedColumnFormula>IFERROR(CODE(RIGHT(WheatBread351012[[#This Row],[UPC]],1)) - 48,"")</calculatedColumnFormula>
    </tableColumn>
    <tableColumn id="2" name="Calc Check" dataDxfId="129" dataCellStyle="Normal 2">
      <calculatedColumnFormula>IFERROR(CODE(10 - MOD(3*SUM(MID(WheatBread351012[UPC],2,1),MID(WheatBread351012[UPC],4,1),MID(WheatBread351012[UPC],6,1),MID(WheatBread351012[UPC],8,1),MID(WheatBread351012[UPC],10,1),MID(WheatBread351012[UPC],12,1))+SUM(MID(WheatBread351012[UPC],1,1),MID(WheatBread351012[UPC],3,1),MID(WheatBread351012[UPC],5,1),MID(WheatBread351012[UPC],7,1),MID(WheatBread351012[UPC],9,1),MID(WheatBread351012[UPC],11,1)),10))-48,"")</calculatedColumnFormula>
    </tableColumn>
    <tableColumn id="16" name="Valid UPC" dataDxfId="128" dataCellStyle="Normal 2">
      <calculatedColumnFormula>IF(WheatBread351012[[#This Row],[Calc Check]]="","",IF(WheatBread351012[[#This Row],[Calc Check]]=10,IF(WheatBread351012[[#This Row],[UPC Check]]=0,"YES","NO"),IF(WheatBread351012[[#This Row],[Calc Check]]=WheatBread351012[[#This Row],[UPC Check]],"YES","NO")))</calculatedColumnFormula>
    </tableColumn>
    <tableColumn id="4" name="Company Submitting Product" dataDxfId="127" dataCellStyle="Normal 2"/>
    <tableColumn id="5" name="Brand Name " dataDxfId="126" dataCellStyle="Normal 2"/>
    <tableColumn id="6" name="Exact Product Name on Label" dataDxfId="125" dataCellStyle="Normal 2"/>
    <tableColumn id="7" name="Container Size (oz) " dataDxfId="124" dataCellStyle="Normal 2"/>
    <tableColumn id="8" name="Package Type_x000a_ (glass or plastic)" dataDxfId="123" dataCellStyle="Normal 2"/>
    <tableColumn id="15" name="Is Product Currently Available on LA Market?  If yes, please specify distibutor" dataDxfId="122" dataCellStyle="Normal 2"/>
  </tableColumns>
  <tableStyleInfo name="TableStyleLight16" showFirstColumn="0" showLastColumn="0" showRowStripes="1" showColumnStripes="0"/>
</table>
</file>

<file path=xl/tables/table15.xml><?xml version="1.0" encoding="utf-8"?>
<table xmlns="http://schemas.openxmlformats.org/spreadsheetml/2006/main" id="12" name="WheatBread35101213" displayName="WheatBread35101213" ref="A13:K32" totalsRowShown="0" headerRowDxfId="121" dataDxfId="119" headerRowBorderDxfId="120" tableBorderDxfId="118" totalsRowBorderDxfId="117" headerRowCellStyle="Normal 2" dataCellStyle="Normal 2">
  <autoFilter ref="A13:K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UPC" dataDxfId="116" dataCellStyle="Normal 2"/>
    <tableColumn id="3" name="UPC Check" dataDxfId="115" dataCellStyle="Normal 2">
      <calculatedColumnFormula>IFERROR(CODE(RIGHT(WheatBread35101213[[#This Row],[UPC]],1)) - 48,"")</calculatedColumnFormula>
    </tableColumn>
    <tableColumn id="2" name="Calc Check" dataDxfId="114" dataCellStyle="Normal 2">
      <calculatedColumnFormula>IFERROR(CODE(10 - MOD(3*SUM(MID(WheatBread35101213[UPC],2,1),MID(WheatBread35101213[UPC],4,1),MID(WheatBread35101213[UPC],6,1),MID(WheatBread35101213[UPC],8,1),MID(WheatBread35101213[UPC],10,1),MID(WheatBread35101213[UPC],12,1))+SUM(MID(WheatBread35101213[UPC],1,1),MID(WheatBread35101213[UPC],3,1),MID(WheatBread35101213[UPC],5,1),MID(WheatBread35101213[UPC],7,1),MID(WheatBread35101213[UPC],9,1),MID(WheatBread35101213[UPC],11,1)),10))-48,"")</calculatedColumnFormula>
    </tableColumn>
    <tableColumn id="16" name="Valid UPC" dataDxfId="113" dataCellStyle="Normal 2">
      <calculatedColumnFormula>IF(WheatBread35101213[[#This Row],[Calc Check]]="","",IF(WheatBread35101213[[#This Row],[Calc Check]]=10,IF(WheatBread35101213[[#This Row],[UPC Check]]=0,"YES","NO"),IF(WheatBread35101213[[#This Row],[Calc Check]]=WheatBread35101213[[#This Row],[UPC Check]],"YES","NO")))</calculatedColumnFormula>
    </tableColumn>
    <tableColumn id="4" name="Company Submitting Product" dataDxfId="112" dataCellStyle="Normal 2"/>
    <tableColumn id="5" name="Brand Name " dataDxfId="111" dataCellStyle="Normal 2"/>
    <tableColumn id="6" name="Exact Product Name on Label" dataDxfId="110" dataCellStyle="Normal 2"/>
    <tableColumn id="7" name="Package Size (oz) " dataDxfId="109" dataCellStyle="Normal 2"/>
    <tableColumn id="17" name="First Ingredient" dataDxfId="108" dataCellStyle="Normal 2"/>
    <tableColumn id="18" name="Iron (mg) per_x000a_100g of cereal" dataDxfId="107" dataCellStyle="Normal 2"/>
    <tableColumn id="15" name="Is Product Currently Available on LA Market?_x000a_If yes, please specify distibutor" dataDxfId="106" dataCellStyle="Normal 2"/>
  </tableColumns>
  <tableStyleInfo name="TableStyleLight16" showFirstColumn="0" showLastColumn="0" showRowStripes="1" showColumnStripes="0"/>
</table>
</file>

<file path=xl/tables/table16.xml><?xml version="1.0" encoding="utf-8"?>
<table xmlns="http://schemas.openxmlformats.org/spreadsheetml/2006/main" id="13" name="WheatBread914" displayName="WheatBread914" ref="A26:L45" totalsRowShown="0" headerRowDxfId="105" dataDxfId="103" headerRowBorderDxfId="104" tableBorderDxfId="102" totalsRowBorderDxfId="101" headerRowCellStyle="Normal 2" dataCellStyle="Normal 2">
  <autoFilter ref="A26:L4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UPC" dataDxfId="100" dataCellStyle="Normal 2"/>
    <tableColumn id="3" name="UPC Check" dataDxfId="99" dataCellStyle="Normal 2">
      <calculatedColumnFormula>IFERROR(CODE(RIGHT(WheatBread914[[#This Row],[UPC]],1)) - 48,"")</calculatedColumnFormula>
    </tableColumn>
    <tableColumn id="2" name="Calc Check" dataDxfId="98" dataCellStyle="Normal 2">
      <calculatedColumnFormula>IFERROR(CODE(10 - MOD(3*SUM(MID(WheatBread914[UPC],2,1),MID(WheatBread914[UPC],4,1),MID(WheatBread914[UPC],6,1),MID(WheatBread914[UPC],8,1),MID(WheatBread914[UPC],10,1),MID(WheatBread914[UPC],12,1))+SUM(MID(WheatBread914[UPC],1,1),MID(WheatBread914[UPC],3,1),MID(WheatBread914[UPC],5,1),MID(WheatBread914[UPC],7,1),MID(WheatBread914[UPC],9,1),MID(WheatBread914[UPC],11,1)),10))-48,"")</calculatedColumnFormula>
    </tableColumn>
    <tableColumn id="16" name="Valid UPC" dataDxfId="97" dataCellStyle="Normal 2">
      <calculatedColumnFormula>IF(WheatBread914[[#This Row],[Calc Check]]="","",IF(WheatBread914[[#This Row],[Calc Check]]=10,IF(WheatBread914[[#This Row],[UPC Check]]=0,"YES","NO"),IF(WheatBread914[[#This Row],[Calc Check]]=WheatBread914[[#This Row],[UPC Check]],"YES","NO")))</calculatedColumnFormula>
    </tableColumn>
    <tableColumn id="4" name="Company Submitting Product" dataDxfId="96" dataCellStyle="Normal 2"/>
    <tableColumn id="5" name="Brand Name " dataDxfId="95" dataCellStyle="Normal 2"/>
    <tableColumn id="6" name="Exact Product Name on Label" dataDxfId="94" dataCellStyle="Normal 2"/>
    <tableColumn id="22" name="Container Size (oz)" dataDxfId="93" dataCellStyle="Normal 2"/>
    <tableColumn id="7" name="Juice Type_x000a_(Fruit or Vegetable)" dataDxfId="92" dataCellStyle="Normal 2"/>
    <tableColumn id="9" name="First Four (4)_x000a_Ingredients" dataDxfId="91" dataCellStyle="Normal 2"/>
    <tableColumn id="21" name="Vitamin C (mg) _x000a_per 100g of Juice" dataDxfId="90" dataCellStyle="Normal 2"/>
    <tableColumn id="15" name="Is Product Currently Available on LA Market? _x000a_If yes, please specify distibutor" dataDxfId="89" dataCellStyle="Normal 2"/>
  </tableColumns>
  <tableStyleInfo name="TableStyleLight16" showFirstColumn="0" showLastColumn="0" showRowStripes="1" showColumnStripes="0"/>
</table>
</file>

<file path=xl/tables/table17.xml><?xml version="1.0" encoding="utf-8"?>
<table xmlns="http://schemas.openxmlformats.org/spreadsheetml/2006/main" id="14" name="WheatBread91415" displayName="WheatBread91415" ref="A26:L45" totalsRowShown="0" headerRowDxfId="88" dataDxfId="86" headerRowBorderDxfId="87" tableBorderDxfId="85" totalsRowBorderDxfId="84" headerRowCellStyle="Normal 2" dataCellStyle="Normal 2">
  <autoFilter ref="A26:L4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UPC" dataDxfId="83" dataCellStyle="Normal 2"/>
    <tableColumn id="3" name="UPC Check" dataDxfId="82" dataCellStyle="Normal 2">
      <calculatedColumnFormula>IFERROR(CODE(RIGHT(WheatBread91415[[#This Row],[UPC]],1)) - 48,"")</calculatedColumnFormula>
    </tableColumn>
    <tableColumn id="2" name="Calc Check" dataDxfId="81" dataCellStyle="Normal 2">
      <calculatedColumnFormula>IFERROR(CODE(10 - MOD(3*SUM(MID(WheatBread91415[UPC],2,1),MID(WheatBread91415[UPC],4,1),MID(WheatBread91415[UPC],6,1),MID(WheatBread91415[UPC],8,1),MID(WheatBread91415[UPC],10,1),MID(WheatBread91415[UPC],12,1))+SUM(MID(WheatBread91415[UPC],1,1),MID(WheatBread91415[UPC],3,1),MID(WheatBread91415[UPC],5,1),MID(WheatBread91415[UPC],7,1),MID(WheatBread91415[UPC],9,1),MID(WheatBread91415[UPC],11,1)),10))-48,"")</calculatedColumnFormula>
    </tableColumn>
    <tableColumn id="16" name="Valid UPC" dataDxfId="80" dataCellStyle="Normal 2">
      <calculatedColumnFormula>IF(WheatBread91415[[#This Row],[Calc Check]]="","",IF(WheatBread91415[[#This Row],[Calc Check]]=10,IF(WheatBread91415[[#This Row],[UPC Check]]=0,"YES","NO"),IF(WheatBread91415[[#This Row],[Calc Check]]=WheatBread91415[[#This Row],[UPC Check]],"YES","NO")))</calculatedColumnFormula>
    </tableColumn>
    <tableColumn id="4" name="Company Submitting Product" dataDxfId="79" dataCellStyle="Normal 2"/>
    <tableColumn id="5" name="Brand Name " dataDxfId="78" dataCellStyle="Normal 2"/>
    <tableColumn id="6" name="Exact Product Name on Label" dataDxfId="77" dataCellStyle="Normal 2"/>
    <tableColumn id="22" name="Package Size (oz)" dataDxfId="76" dataCellStyle="Normal 2"/>
    <tableColumn id="7" name="Juice Type_x000a_(Fruit or Vegetable)" dataDxfId="75" dataCellStyle="Normal 2"/>
    <tableColumn id="9" name="First Four (4)_x000a_Ingredients" dataDxfId="74" dataCellStyle="Normal 2"/>
    <tableColumn id="21" name="Vitamin C (mg) _x000a_per 100g of Juice" dataDxfId="73" dataCellStyle="Normal 2"/>
    <tableColumn id="15" name="Is Product Currently Available on LA Market? If yes, please specify distibutor" dataDxfId="72" dataCellStyle="Normal 2"/>
  </tableColumns>
  <tableStyleInfo name="TableStyleLight16" showFirstColumn="0" showLastColumn="0" showRowStripes="1" showColumnStripes="0"/>
</table>
</file>

<file path=xl/tables/table18.xml><?xml version="1.0" encoding="utf-8"?>
<table xmlns="http://schemas.openxmlformats.org/spreadsheetml/2006/main" id="3" name="WheatBread91415214" displayName="WheatBread91415214" ref="A26:J66" totalsRowShown="0" headerRowDxfId="71" dataDxfId="69" headerRowBorderDxfId="70" tableBorderDxfId="68" totalsRowBorderDxfId="67" headerRowCellStyle="Normal 2" dataCellStyle="Normal 2">
  <autoFilter ref="A26:J6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UPC" dataDxfId="66" dataCellStyle="Normal 2"/>
    <tableColumn id="3" name="UPC Check" dataDxfId="65" dataCellStyle="Normal 2">
      <calculatedColumnFormula>IFERROR(CODE(RIGHT(WheatBread91415214[[#This Row],[UPC]],1)) - 48,"")</calculatedColumnFormula>
    </tableColumn>
    <tableColumn id="2" name="Calc Check" dataDxfId="64" dataCellStyle="Normal 2">
      <calculatedColumnFormula>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calculatedColumnFormula>
    </tableColumn>
    <tableColumn id="16" name="Valid UPC" dataDxfId="63" dataCellStyle="Normal 2">
      <calculatedColumnFormula>IF(WheatBread91415214[[#This Row],[Calc Check]]="","",IF(WheatBread91415214[[#This Row],[Calc Check]]=10,IF(WheatBread91415214[[#This Row],[UPC Check]]=0,"YES","NO"),IF(WheatBread91415214[[#This Row],[Calc Check]]=WheatBread91415214[[#This Row],[UPC Check]],"YES","NO")))</calculatedColumnFormula>
    </tableColumn>
    <tableColumn id="4" name="Company Submitting Product" dataDxfId="62" dataCellStyle="Normal 2"/>
    <tableColumn id="5" name="Brand Name " dataDxfId="61" dataCellStyle="Normal 2"/>
    <tableColumn id="6" name="Exact Product Name on Label" dataDxfId="60" dataCellStyle="Normal 2"/>
    <tableColumn id="22" name="Package Size (oz) " dataDxfId="59" dataCellStyle="Normal 2"/>
    <tableColumn id="8" name="First Ingredient" dataDxfId="58" dataCellStyle="Normal 2"/>
    <tableColumn id="15" name="Is Product Currently Available on LA Market? _x000a_If yes, please specify distibutor" dataDxfId="57" dataCellStyle="Normal 2"/>
  </tableColumns>
  <tableStyleInfo name="TableStyleLight16" showFirstColumn="0" showLastColumn="0" showRowStripes="1" showColumnStripes="0"/>
</table>
</file>

<file path=xl/tables/table19.xml><?xml version="1.0" encoding="utf-8"?>
<table xmlns="http://schemas.openxmlformats.org/spreadsheetml/2006/main" id="24" name="WheatBread9141521425" displayName="WheatBread9141521425" ref="A26:J66" totalsRowShown="0" headerRowDxfId="56" dataDxfId="54" headerRowBorderDxfId="55" tableBorderDxfId="53" totalsRowBorderDxfId="52" headerRowCellStyle="Normal 2" dataCellStyle="Normal 2">
  <autoFilter ref="A26:J6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UPC" dataDxfId="51" dataCellStyle="Normal 2"/>
    <tableColumn id="3" name="UPC Check" dataDxfId="50" dataCellStyle="Normal 2">
      <calculatedColumnFormula>IFERROR(CODE(RIGHT(WheatBread9141521425[[#This Row],[UPC]],1)) - 48,"")</calculatedColumnFormula>
    </tableColumn>
    <tableColumn id="2" name="Calc Check" dataDxfId="49" dataCellStyle="Normal 2">
      <calculatedColumnFormula>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calculatedColumnFormula>
    </tableColumn>
    <tableColumn id="16" name="Valid UPC" dataDxfId="48" dataCellStyle="Normal 2">
      <calculatedColumnFormula>IF(WheatBread9141521425[[#This Row],[Calc Check]]="","",IF(WheatBread9141521425[[#This Row],[Calc Check]]=10,IF(WheatBread9141521425[[#This Row],[UPC Check]]=0,"YES","NO"),IF(WheatBread9141521425[[#This Row],[Calc Check]]=WheatBread9141521425[[#This Row],[UPC Check]],"YES","NO")))</calculatedColumnFormula>
    </tableColumn>
    <tableColumn id="4" name="Company Submitting Product" dataDxfId="47" dataCellStyle="Normal 2"/>
    <tableColumn id="5" name="Brand Name " dataDxfId="46" dataCellStyle="Normal 2"/>
    <tableColumn id="6" name="Exact Product Name on Label" dataDxfId="45" dataCellStyle="Normal 2"/>
    <tableColumn id="22" name="Package Size (oz) " dataDxfId="44" dataCellStyle="Normal 2"/>
    <tableColumn id="8" name="First Ingredient" dataDxfId="43" dataCellStyle="Normal 2"/>
    <tableColumn id="15" name="Is Product Currently Available on LA Market? _x000a_If yes, please specify distibutor" dataDxfId="42" dataCellStyle="Normal 2"/>
  </tableColumns>
  <tableStyleInfo name="TableStyleLight16" showFirstColumn="0" showLastColumn="0" showRowStripes="1" showColumnStripes="0"/>
</table>
</file>

<file path=xl/tables/table2.xml><?xml version="1.0" encoding="utf-8"?>
<table xmlns="http://schemas.openxmlformats.org/spreadsheetml/2006/main" id="15" name="WheatBread91416" displayName="WheatBread91416" ref="A23:Q42" totalsRowShown="0" headerRowDxfId="344" dataDxfId="342" headerRowBorderDxfId="343" tableBorderDxfId="341" totalsRowBorderDxfId="340" headerRowCellStyle="Normal 2" dataCellStyle="Normal 2">
  <autoFilter ref="A23:Q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UPC" dataDxfId="339" dataCellStyle="Normal 2"/>
    <tableColumn id="3" name="UPC Check" dataDxfId="338" dataCellStyle="Normal 2">
      <calculatedColumnFormula>IFERROR(CODE(RIGHT(WheatBread91416[[#This Row],[UPC]],1)) - 48,"")</calculatedColumnFormula>
    </tableColumn>
    <tableColumn id="2" name="Calc Check" dataDxfId="337" dataCellStyle="Normal 2">
      <calculatedColumnFormula>IFERROR(CODE(10 - MOD(3*SUM(MID(WheatBread91416[UPC],2,1),MID(WheatBread91416[UPC],4,1),MID(WheatBread91416[UPC],6,1),MID(WheatBread91416[UPC],8,1),MID(WheatBread91416[UPC],10,1),MID(WheatBread91416[UPC],12,1))+SUM(MID(WheatBread91416[UPC],1,1),MID(WheatBread91416[UPC],3,1),MID(WheatBread91416[UPC],5,1),MID(WheatBread91416[UPC],7,1),MID(WheatBread91416[UPC],9,1),MID(WheatBread91416[UPC],11,1)),10))-48,"")</calculatedColumnFormula>
    </tableColumn>
    <tableColumn id="16" name="Valid UPC" dataDxfId="336" dataCellStyle="Normal 2">
      <calculatedColumnFormula>IF(WheatBread91416[[#This Row],[Calc Check]]="","",IF(WheatBread91416[[#This Row],[Calc Check]]=10,IF(WheatBread91416[[#This Row],[UPC Check]]=0,"YES","NO"),IF(WheatBread91416[[#This Row],[Calc Check]]=WheatBread91416[[#This Row],[UPC Check]],"YES","NO")))</calculatedColumnFormula>
    </tableColumn>
    <tableColumn id="4" name="Company Submitting Product" dataDxfId="335" dataCellStyle="Normal 2"/>
    <tableColumn id="5" name="Brand Name " dataDxfId="334" dataCellStyle="Normal 2"/>
    <tableColumn id="6" name="Exact Product Name on Label" dataDxfId="333" dataCellStyle="Normal 2"/>
    <tableColumn id="22" name="Package Size (oz)" dataDxfId="332" dataCellStyle="Normal 2"/>
    <tableColumn id="7" name="Calcium (mg)" dataDxfId="331" dataCellStyle="Normal 2"/>
    <tableColumn id="27" name="Protein (g)" dataDxfId="330" dataCellStyle="Normal 2"/>
    <tableColumn id="28" name="Vitamin A (IU" dataDxfId="329" dataCellStyle="Normal 2"/>
    <tableColumn id="9" name="Vitamin D (IU)" dataDxfId="328" dataCellStyle="Normal 2"/>
    <tableColumn id="21" name="Magnesium (mg)" dataDxfId="327" dataCellStyle="Normal 2"/>
    <tableColumn id="26" name="Phosphorus (mg)" dataDxfId="326" dataCellStyle="Normal 2"/>
    <tableColumn id="25" name="Potassium (mg)" dataDxfId="325" dataCellStyle="Normal 2"/>
    <tableColumn id="20" name="Viamin B12 (mcg)" dataDxfId="324" dataCellStyle="Normal 2"/>
    <tableColumn id="15" name="Is Product Currently Available on LA Market? _x000a_If yes, please specify distibutor" dataDxfId="323" dataCellStyle="Normal 2"/>
  </tableColumns>
  <tableStyleInfo name="TableStyleLight16" showFirstColumn="0" showLastColumn="0" showRowStripes="1" showColumnStripes="0"/>
</table>
</file>

<file path=xl/tables/table20.xml><?xml version="1.0" encoding="utf-8"?>
<table xmlns="http://schemas.openxmlformats.org/spreadsheetml/2006/main" id="16" name="WheatBread35101217" displayName="WheatBread35101217" ref="A23:I42" totalsRowShown="0" headerRowDxfId="41" dataDxfId="39" headerRowBorderDxfId="40" tableBorderDxfId="38" totalsRowBorderDxfId="37" headerRowCellStyle="Normal 2" dataCellStyle="Normal 2">
  <autoFilter ref="A23:I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UPC" dataDxfId="36" dataCellStyle="Normal 2"/>
    <tableColumn id="3" name="UPC Check" dataDxfId="35" dataCellStyle="Normal 2">
      <calculatedColumnFormula>IFERROR(CODE(RIGHT(WheatBread35101217[[#This Row],[UPC]],1)) - 48,"")</calculatedColumnFormula>
    </tableColumn>
    <tableColumn id="2" name="Calc Check" dataDxfId="34" dataCellStyle="Normal 2">
      <calculatedColumnFormula>IFERROR(CODE(10 - MOD(3*SUM(MID(WheatBread35101217[UPC],2,1),MID(WheatBread35101217[UPC],4,1),MID(WheatBread35101217[UPC],6,1),MID(WheatBread35101217[UPC],8,1),MID(WheatBread35101217[UPC],10,1),MID(WheatBread35101217[UPC],12,1))+SUM(MID(WheatBread35101217[UPC],1,1),MID(WheatBread35101217[UPC],3,1),MID(WheatBread35101217[UPC],5,1),MID(WheatBread35101217[UPC],7,1),MID(WheatBread35101217[UPC],9,1),MID(WheatBread35101217[UPC],11,1)),10))-48,"")</calculatedColumnFormula>
    </tableColumn>
    <tableColumn id="16" name="Valid UPC" dataDxfId="33" dataCellStyle="Normal 2">
      <calculatedColumnFormula>IF(WheatBread35101217[[#This Row],[Calc Check]]="","",IF(WheatBread35101217[[#This Row],[Calc Check]]=10,IF(WheatBread35101217[[#This Row],[UPC Check]]=0,"YES","NO"),IF(WheatBread35101217[[#This Row],[Calc Check]]=WheatBread35101217[[#This Row],[UPC Check]],"YES","NO")))</calculatedColumnFormula>
    </tableColumn>
    <tableColumn id="4" name="Company Submitting Product" dataDxfId="32" dataCellStyle="Normal 2"/>
    <tableColumn id="5" name="Brand Name " dataDxfId="31" dataCellStyle="Normal 2"/>
    <tableColumn id="6" name="Exact Product Name on Label" dataDxfId="30" dataCellStyle="Normal 2"/>
    <tableColumn id="7" name="Package Size_x000a_(oz) " dataDxfId="29" dataCellStyle="Normal 2"/>
    <tableColumn id="15" name="Is Product Currently Available on LA Market?_x000a_If yes, please specify distibutor" dataDxfId="28" dataCellStyle="Normal 2"/>
  </tableColumns>
  <tableStyleInfo name="TableStyleLight16" showFirstColumn="0" showLastColumn="0" showRowStripes="1" showColumnStripes="0"/>
</table>
</file>

<file path=xl/tables/table21.xml><?xml version="1.0" encoding="utf-8"?>
<table xmlns="http://schemas.openxmlformats.org/spreadsheetml/2006/main" id="18" name="WheatBread351012171819" displayName="WheatBread351012171819" ref="A14:I33" totalsRowShown="0" headerRowDxfId="27" dataDxfId="25" headerRowBorderDxfId="26" tableBorderDxfId="24" totalsRowBorderDxfId="23" headerRowCellStyle="Normal 2" dataCellStyle="Normal 2">
  <autoFilter ref="A14:I3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UPC" dataDxfId="22" dataCellStyle="Normal 2"/>
    <tableColumn id="3" name="UPC Check" dataDxfId="21" dataCellStyle="Normal 2">
      <calculatedColumnFormula>IFERROR(CODE(RIGHT(WheatBread351012171819[[#This Row],[UPC]],1)) - 48,"")</calculatedColumnFormula>
    </tableColumn>
    <tableColumn id="2" name="Calc Check" dataDxfId="20" dataCellStyle="Normal 2">
      <calculatedColumnFormula>IFERROR(CODE(10 - MOD(3*SUM(MID(WheatBread351012171819[UPC],2,1),MID(WheatBread351012171819[UPC],4,1),MID(WheatBread351012171819[UPC],6,1),MID(WheatBread351012171819[UPC],8,1),MID(WheatBread351012171819[UPC],10,1),MID(WheatBread351012171819[UPC],12,1))+SUM(MID(WheatBread351012171819[UPC],1,1),MID(WheatBread351012171819[UPC],3,1),MID(WheatBread351012171819[UPC],5,1),MID(WheatBread351012171819[UPC],7,1),MID(WheatBread351012171819[UPC],9,1),MID(WheatBread351012171819[UPC],11,1)),10))-48,"")</calculatedColumnFormula>
    </tableColumn>
    <tableColumn id="16" name="Valid UPC" dataDxfId="19" dataCellStyle="Normal 2">
      <calculatedColumnFormula>IF(WheatBread351012171819[[#This Row],[Calc Check]]="","",IF(WheatBread351012171819[[#This Row],[Calc Check]]=10,IF(WheatBread351012171819[[#This Row],[UPC Check]]=0,"YES","NO"),IF(WheatBread351012171819[[#This Row],[Calc Check]]=WheatBread351012171819[[#This Row],[UPC Check]],"YES","NO")))</calculatedColumnFormula>
    </tableColumn>
    <tableColumn id="4" name="Company Submitting Product" dataDxfId="18" dataCellStyle="Normal 2"/>
    <tableColumn id="5" name="Brand Name " dataDxfId="17" dataCellStyle="Normal 2"/>
    <tableColumn id="6" name="Exact Product Name on Label" dataDxfId="16" dataCellStyle="Normal 2"/>
    <tableColumn id="7" name="Package Size_x000a_(oz) " dataDxfId="15" dataCellStyle="Normal 2"/>
    <tableColumn id="15" name="Is Product Currently Available on LA Market?_x000a_If yes, please specify distibutor" dataDxfId="14" dataCellStyle="Normal 2"/>
  </tableColumns>
  <tableStyleInfo name="TableStyleLight16" showFirstColumn="0" showLastColumn="0" showRowStripes="1" showColumnStripes="0"/>
</table>
</file>

<file path=xl/tables/table22.xml><?xml version="1.0" encoding="utf-8"?>
<table xmlns="http://schemas.openxmlformats.org/spreadsheetml/2006/main" id="17" name="WheatBread3510121718" displayName="WheatBread3510121718" ref="A17:I36" totalsRowShown="0" headerRowDxfId="13" dataDxfId="11" headerRowBorderDxfId="12" tableBorderDxfId="10" totalsRowBorderDxfId="9" headerRowCellStyle="Normal 2" dataCellStyle="Normal 2">
  <autoFilter ref="A17:I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UPC" dataDxfId="8" dataCellStyle="Normal 2"/>
    <tableColumn id="3" name="UPC Check" dataDxfId="7" dataCellStyle="Normal 2">
      <calculatedColumnFormula>IFERROR(CODE(RIGHT(WheatBread3510121718[[#This Row],[UPC]],1)) - 48,"")</calculatedColumnFormula>
    </tableColumn>
    <tableColumn id="2" name="Calc Check" dataDxfId="6" dataCellStyle="Normal 2">
      <calculatedColumnFormula>IFERROR(CODE(10 - MOD(3*SUM(MID(WheatBread3510121718[UPC],2,1),MID(WheatBread3510121718[UPC],4,1),MID(WheatBread3510121718[UPC],6,1),MID(WheatBread3510121718[UPC],8,1),MID(WheatBread3510121718[UPC],10,1),MID(WheatBread3510121718[UPC],12,1))+SUM(MID(WheatBread3510121718[UPC],1,1),MID(WheatBread3510121718[UPC],3,1),MID(WheatBread3510121718[UPC],5,1),MID(WheatBread3510121718[UPC],7,1),MID(WheatBread3510121718[UPC],9,1),MID(WheatBread3510121718[UPC],11,1)),10))-48,"")</calculatedColumnFormula>
    </tableColumn>
    <tableColumn id="16" name="Valid UPC" dataDxfId="5" dataCellStyle="Normal 2">
      <calculatedColumnFormula>IF(WheatBread3510121718[[#This Row],[Calc Check]]="","",IF(WheatBread3510121718[[#This Row],[Calc Check]]=10,IF(WheatBread3510121718[[#This Row],[UPC Check]]=0,"YES","NO"),IF(WheatBread3510121718[[#This Row],[Calc Check]]=WheatBread3510121718[[#This Row],[UPC Check]],"YES","NO")))</calculatedColumnFormula>
    </tableColumn>
    <tableColumn id="4" name="Company Submitting Product" dataDxfId="4" dataCellStyle="Normal 2"/>
    <tableColumn id="5" name="Brand Name " dataDxfId="3" dataCellStyle="Normal 2"/>
    <tableColumn id="6" name="Exact Product Name on Label" dataDxfId="2" dataCellStyle="Normal 2"/>
    <tableColumn id="7" name="Package Size_x000a_(oz) " dataDxfId="1" dataCellStyle="Normal 2"/>
    <tableColumn id="15" name="Is Product Currently Available on LA Market?_x000a_If yes, please specify distibutor" dataDxfId="0" dataCellStyle="Normal 2"/>
  </tableColumns>
  <tableStyleInfo name="TableStyleLight16" showFirstColumn="0" showLastColumn="0" showRowStripes="1" showColumnStripes="0"/>
</table>
</file>

<file path=xl/tables/table3.xml><?xml version="1.0" encoding="utf-8"?>
<table xmlns="http://schemas.openxmlformats.org/spreadsheetml/2006/main" id="22" name="WheatBread351012172223" displayName="WheatBread351012172223" ref="A22:K41" totalsRowShown="0" headerRowDxfId="322" dataDxfId="320" headerRowBorderDxfId="321" tableBorderDxfId="319" totalsRowBorderDxfId="318" headerRowCellStyle="Normal 2" dataCellStyle="Normal 2">
  <autoFilter ref="A22:K4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UPC" dataDxfId="317" dataCellStyle="Normal 2"/>
    <tableColumn id="3" name="UPC Check" dataDxfId="316" dataCellStyle="Normal 2">
      <calculatedColumnFormula>IFERROR(CODE(RIGHT(WheatBread351012172223[[#This Row],[UPC]],1)) - 48,"")</calculatedColumnFormula>
    </tableColumn>
    <tableColumn id="2" name="Calc Check" dataDxfId="315" dataCellStyle="Normal 2">
      <calculatedColumnFormula>IFERROR(CODE(10 - MOD(3*SUM(MID(WheatBread351012172223[UPC],2,1),MID(WheatBread351012172223[UPC],4,1),MID(WheatBread351012172223[UPC],6,1),MID(WheatBread351012172223[UPC],8,1),MID(WheatBread351012172223[UPC],10,1),MID(WheatBread351012172223[UPC],12,1))+SUM(MID(WheatBread351012172223[UPC],1,1),MID(WheatBread351012172223[UPC],3,1),MID(WheatBread351012172223[UPC],5,1),MID(WheatBread351012172223[UPC],7,1),MID(WheatBread351012172223[UPC],9,1),MID(WheatBread351012172223[UPC],11,1)),10))-48,"")</calculatedColumnFormula>
    </tableColumn>
    <tableColumn id="16" name="Valid UPC" dataDxfId="314" dataCellStyle="Normal 2">
      <calculatedColumnFormula>IF(WheatBread351012172223[[#This Row],[Calc Check]]="","",IF(WheatBread351012172223[[#This Row],[Calc Check]]=10,IF(WheatBread351012172223[[#This Row],[UPC Check]]=0,"YES","NO"),IF(WheatBread351012172223[[#This Row],[Calc Check]]=WheatBread351012172223[[#This Row],[UPC Check]],"YES","NO")))</calculatedColumnFormula>
    </tableColumn>
    <tableColumn id="4" name="Company Submitting Product" dataDxfId="313" dataCellStyle="Normal 2"/>
    <tableColumn id="5" name="Brand Name " dataDxfId="312" dataCellStyle="Normal 2"/>
    <tableColumn id="6" name="Exact Product Name on Label" dataDxfId="311" dataCellStyle="Normal 2"/>
    <tableColumn id="7" name="Package Size_x000a_8oz or 16oz" dataDxfId="310" dataCellStyle="Normal 2"/>
    <tableColumn id="9" name="100% Pasteurized Milk (Yes / No)" dataDxfId="309" dataCellStyle="Normal 2"/>
    <tableColumn id="8" name="Indicate Approved Flavor" dataDxfId="308" dataCellStyle="Normal 2"/>
    <tableColumn id="15" name="Is Product Currently Available on LA Market?  If yes, please specify distibutor" dataDxfId="307" dataCellStyle="Normal 2"/>
  </tableColumns>
  <tableStyleInfo name="TableStyleLight16" showFirstColumn="0" showLastColumn="0" showRowStripes="1" showColumnStripes="0"/>
</table>
</file>

<file path=xl/tables/table4.xml><?xml version="1.0" encoding="utf-8"?>
<table xmlns="http://schemas.openxmlformats.org/spreadsheetml/2006/main" id="19" name="WheatBread9141520" displayName="WheatBread9141520" ref="A19:L38" totalsRowShown="0" headerRowDxfId="306" dataDxfId="304" headerRowBorderDxfId="305" tableBorderDxfId="303" totalsRowBorderDxfId="302" headerRowCellStyle="Normal 2" dataCellStyle="Normal 2">
  <autoFilter ref="A19:L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UPC" dataDxfId="301" dataCellStyle="Normal 2"/>
    <tableColumn id="3" name="UPC Check" dataDxfId="300" dataCellStyle="Normal 2">
      <calculatedColumnFormula>IFERROR(CODE(RIGHT(WheatBread9141520[[#This Row],[UPC]],1)) - 48,"")</calculatedColumnFormula>
    </tableColumn>
    <tableColumn id="2" name="Calc Check" dataDxfId="299" dataCellStyle="Normal 2">
      <calculatedColumnFormula>IFERROR(CODE(10 - MOD(3*SUM(MID(WheatBread9141520[UPC],2,1),MID(WheatBread9141520[UPC],4,1),MID(WheatBread9141520[UPC],6,1),MID(WheatBread9141520[UPC],8,1),MID(WheatBread9141520[UPC],10,1),MID(WheatBread9141520[UPC],12,1))+SUM(MID(WheatBread9141520[UPC],1,1),MID(WheatBread9141520[UPC],3,1),MID(WheatBread9141520[UPC],5,1),MID(WheatBread9141520[UPC],7,1),MID(WheatBread9141520[UPC],9,1),MID(WheatBread9141520[UPC],11,1)),10))-48,"")</calculatedColumnFormula>
    </tableColumn>
    <tableColumn id="16" name="Valid UPC" dataDxfId="298" dataCellStyle="Normal 2">
      <calculatedColumnFormula>IF(WheatBread9141520[[#This Row],[Calc Check]]="","",IF(WheatBread9141520[[#This Row],[Calc Check]]=10,IF(WheatBread9141520[[#This Row],[UPC Check]]=0,"YES","NO"),IF(WheatBread9141520[[#This Row],[Calc Check]]=WheatBread9141520[[#This Row],[UPC Check]],"YES","NO")))</calculatedColumnFormula>
    </tableColumn>
    <tableColumn id="4" name="Company Submitting Product" dataDxfId="297" dataCellStyle="Normal 2"/>
    <tableColumn id="5" name="Brand Name " dataDxfId="296" dataCellStyle="Normal 2"/>
    <tableColumn id="6" name="Exact Product Name on Label" dataDxfId="295" dataCellStyle="Normal 2"/>
    <tableColumn id="22" name="Package Size (oz)" dataDxfId="294" dataCellStyle="Normal 2"/>
    <tableColumn id="7" name="Sugar (g)_x000a_per cup (8 fl oz)" dataDxfId="293" dataCellStyle="Normal 2"/>
    <tableColumn id="9" name="Vitamin D (IU)_x000a_per 32oz (if fortified)" dataDxfId="292" dataCellStyle="Normal 2"/>
    <tableColumn id="21" name="Vitamin A (IU)_x000a_per 32oz (if fortified)" dataDxfId="291" dataCellStyle="Normal 2"/>
    <tableColumn id="15" name="Is Product Currently Available on LA Market? _x000a_If yes, please specify distibutor" dataDxfId="290" dataCellStyle="Normal 2"/>
  </tableColumns>
  <tableStyleInfo name="TableStyleLight16" showFirstColumn="0" showLastColumn="0" showRowStripes="1" showColumnStripes="0"/>
</table>
</file>

<file path=xl/tables/table5.xml><?xml version="1.0" encoding="utf-8"?>
<table xmlns="http://schemas.openxmlformats.org/spreadsheetml/2006/main" id="21" name="WheatBread3510121722" displayName="WheatBread3510121722" ref="A17:I36" totalsRowShown="0" headerRowDxfId="289" dataDxfId="287" headerRowBorderDxfId="288" tableBorderDxfId="286" totalsRowBorderDxfId="285" headerRowCellStyle="Normal 2" dataCellStyle="Normal 2">
  <autoFilter ref="A17:I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UPC" dataDxfId="284" dataCellStyle="Normal 2"/>
    <tableColumn id="3" name="UPC Check" dataDxfId="283" dataCellStyle="Normal 2">
      <calculatedColumnFormula>IFERROR(CODE(RIGHT(WheatBread3510121722[[#This Row],[UPC]],1)) - 48,"")</calculatedColumnFormula>
    </tableColumn>
    <tableColumn id="2" name="Calc Check" dataDxfId="282" dataCellStyle="Normal 2">
      <calculatedColumnFormula>IFERROR(CODE(10 - MOD(3*SUM(MID(WheatBread3510121722[UPC],2,1),MID(WheatBread3510121722[UPC],4,1),MID(WheatBread3510121722[UPC],6,1),MID(WheatBread3510121722[UPC],8,1),MID(WheatBread3510121722[UPC],10,1),MID(WheatBread3510121722[UPC],12,1))+SUM(MID(WheatBread3510121722[UPC],1,1),MID(WheatBread3510121722[UPC],3,1),MID(WheatBread3510121722[UPC],5,1),MID(WheatBread3510121722[UPC],7,1),MID(WheatBread3510121722[UPC],9,1),MID(WheatBread3510121722[UPC],11,1)),10))-48,"")</calculatedColumnFormula>
    </tableColumn>
    <tableColumn id="16" name="Valid UPC" dataDxfId="281" dataCellStyle="Normal 2">
      <calculatedColumnFormula>IF(WheatBread3510121722[[#This Row],[Calc Check]]="","",IF(WheatBread3510121722[[#This Row],[Calc Check]]=10,IF(WheatBread3510121722[[#This Row],[UPC Check]]=0,"YES","NO"),IF(WheatBread3510121722[[#This Row],[Calc Check]]=WheatBread3510121722[[#This Row],[UPC Check]],"YES","NO")))</calculatedColumnFormula>
    </tableColumn>
    <tableColumn id="4" name="Company Submitting Product" dataDxfId="280" dataCellStyle="Normal 2"/>
    <tableColumn id="5" name="Brand Name " dataDxfId="279" dataCellStyle="Normal 2"/>
    <tableColumn id="6" name="Exact Product Name on Label" dataDxfId="278" dataCellStyle="Normal 2"/>
    <tableColumn id="7" name="Number of Eggs" dataDxfId="277" dataCellStyle="Normal 2"/>
    <tableColumn id="15" name="Is Product Currently Available on LA Market?  If yes, please specify distibutor" dataDxfId="276" dataCellStyle="Normal 2"/>
  </tableColumns>
  <tableStyleInfo name="TableStyleLight16" showFirstColumn="0" showLastColumn="0" showRowStripes="1" showColumnStripes="0"/>
</table>
</file>

<file path=xl/tables/table6.xml><?xml version="1.0" encoding="utf-8"?>
<table xmlns="http://schemas.openxmlformats.org/spreadsheetml/2006/main" id="1" name="WheatBread" displayName="WheatBread" ref="A24:P43" totalsRowShown="0" headerRowDxfId="275" dataDxfId="273" headerRowBorderDxfId="274" tableBorderDxfId="272" totalsRowBorderDxfId="271" headerRowCellStyle="Normal 2" dataCellStyle="Normal 2">
  <autoFilter ref="A24:P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UPC" dataDxfId="270" dataCellStyle="Normal 2"/>
    <tableColumn id="3" name="UPC Check" dataDxfId="269" dataCellStyle="Normal 2">
      <calculatedColumnFormula>IFERROR(CODE(RIGHT(WheatBread[[#This Row],[UPC]],1)) - 48,"")</calculatedColumnFormula>
    </tableColumn>
    <tableColumn id="2" name="Calc Check" dataDxfId="268" dataCellStyle="Normal 2">
      <calculatedColumnFormula>IFERROR(CODE(10 - MOD(3*SUM(MID(WheatBread[UPC],2,1),MID(WheatBread[UPC],4,1),MID(WheatBread[UPC],6,1),MID(WheatBread[UPC],8,1),MID(WheatBread[UPC],10,1),MID(WheatBread[UPC],12,1))+SUM(MID(WheatBread[UPC],1,1),MID(WheatBread[UPC],3,1),MID(WheatBread[UPC],5,1),MID(WheatBread[UPC],7,1),MID(WheatBread[UPC],9,1),MID(WheatBread[UPC],11,1)),10))-48,"")</calculatedColumnFormula>
    </tableColumn>
    <tableColumn id="16" name="Valid UPC" dataDxfId="267" dataCellStyle="Normal 2">
      <calculatedColumnFormula>IF(WheatBread[[#This Row],[Calc Check]]="","",IF(WheatBread[[#This Row],[Calc Check]]=10,IF(WheatBread[[#This Row],[UPC Check]]=0,"YES","NO"),IF(WheatBread[[#This Row],[Calc Check]]=WheatBread[[#This Row],[UPC Check]],"YES","NO")))</calculatedColumnFormula>
    </tableColumn>
    <tableColumn id="4" name="Company Submitting Product" dataDxfId="266" dataCellStyle="Normal 2"/>
    <tableColumn id="5" name="Brand Name " dataDxfId="265" dataCellStyle="Normal 2"/>
    <tableColumn id="6" name="Exact Product Name on Label" dataDxfId="264" dataCellStyle="Normal 2"/>
    <tableColumn id="7" name="Package Size (oz) " dataDxfId="263" dataCellStyle="Normal 2"/>
    <tableColumn id="8" name="Serving Size (g)" dataDxfId="262" dataCellStyle="Normal 2"/>
    <tableColumn id="9" name="First Ingredient" dataDxfId="261" dataCellStyle="Normal 2"/>
    <tableColumn id="10" name="Total Fat (g)" dataDxfId="260" dataCellStyle="Normal 2"/>
    <tableColumn id="11" name="Saturated Fat (g)" dataDxfId="259" dataCellStyle="Normal 2"/>
    <tableColumn id="12" name="Trans Fat (g)" dataDxfId="258" dataCellStyle="Normal 2"/>
    <tableColumn id="13" name="Cholesterol (mg)" dataDxfId="257" dataCellStyle="Normal 2"/>
    <tableColumn id="14" name="Dietary Fiber (g)" dataDxfId="256" dataCellStyle="Normal 2"/>
    <tableColumn id="15" name="Is Product Currently Available on LA Market? _x000a_If yes, please specify distibutor" dataDxfId="255" dataCellStyle="Normal 2"/>
  </tableColumns>
  <tableStyleInfo name="TableStyleLight16" showFirstColumn="0" showLastColumn="0" showRowStripes="1" showColumnStripes="0"/>
</table>
</file>

<file path=xl/tables/table7.xml><?xml version="1.0" encoding="utf-8"?>
<table xmlns="http://schemas.openxmlformats.org/spreadsheetml/2006/main" id="7" name="WheatBread68" displayName="WheatBread68" ref="A17:J36" totalsRowShown="0" headerRowDxfId="254" dataDxfId="252" headerRowBorderDxfId="253" tableBorderDxfId="251" totalsRowBorderDxfId="250" headerRowCellStyle="Normal 2" dataCellStyle="Normal 2">
  <autoFilter ref="A17:J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UPC" dataDxfId="249" dataCellStyle="Normal 2"/>
    <tableColumn id="3" name="UPC Check" dataDxfId="248" dataCellStyle="Normal 2">
      <calculatedColumnFormula>IFERROR(CODE(RIGHT(WheatBread68[[#This Row],[UPC]],1)) - 48,"")</calculatedColumnFormula>
    </tableColumn>
    <tableColumn id="2" name="Calc Check" dataDxfId="247" dataCellStyle="Normal 2">
      <calculatedColumnFormula>IFERROR(CODE(10 - MOD(3*SUM(MID(WheatBread68[UPC],2,1),MID(WheatBread68[UPC],4,1),MID(WheatBread68[UPC],6,1),MID(WheatBread68[UPC],8,1),MID(WheatBread68[UPC],10,1),MID(WheatBread68[UPC],12,1))+SUM(MID(WheatBread68[UPC],1,1),MID(WheatBread68[UPC],3,1),MID(WheatBread68[UPC],5,1),MID(WheatBread68[UPC],7,1),MID(WheatBread68[UPC],9,1),MID(WheatBread68[UPC],11,1)),10))-48,"")</calculatedColumnFormula>
    </tableColumn>
    <tableColumn id="16" name="Valid UPC" dataDxfId="246" dataCellStyle="Normal 2">
      <calculatedColumnFormula>IF(WheatBread68[[#This Row],[Calc Check]]="","",IF(WheatBread68[[#This Row],[Calc Check]]=10,IF(WheatBread68[[#This Row],[UPC Check]]=0,"YES","NO"),IF(WheatBread68[[#This Row],[Calc Check]]=WheatBread68[[#This Row],[UPC Check]],"YES","NO")))</calculatedColumnFormula>
    </tableColumn>
    <tableColumn id="4" name="Company Submitting Product" dataDxfId="245" dataCellStyle="Normal 2"/>
    <tableColumn id="5" name="Brand Name " dataDxfId="244" dataCellStyle="Normal 2"/>
    <tableColumn id="6" name="Exact Product Name on Label" dataDxfId="243" dataCellStyle="Normal 2"/>
    <tableColumn id="7" name="Package Size (oz) " dataDxfId="242" dataCellStyle="Normal 2"/>
    <tableColumn id="9" name="First Ingredient" dataDxfId="241" dataCellStyle="Normal 2"/>
    <tableColumn id="15" name="Is Product Currently Available on LA Market?  _x000a_If yes, please specify distibutor" dataDxfId="240" dataCellStyle="Normal 2"/>
  </tableColumns>
  <tableStyleInfo name="TableStyleLight16" showFirstColumn="0" showLastColumn="0" showRowStripes="1" showColumnStripes="0"/>
</table>
</file>

<file path=xl/tables/table8.xml><?xml version="1.0" encoding="utf-8"?>
<table xmlns="http://schemas.openxmlformats.org/spreadsheetml/2006/main" id="2" name="WheatBread3" displayName="WheatBread3" ref="A16:J35" totalsRowShown="0" headerRowDxfId="239" dataDxfId="237" headerRowBorderDxfId="238" tableBorderDxfId="236" totalsRowBorderDxfId="235" headerRowCellStyle="Normal 2" dataCellStyle="Normal 2">
  <autoFilter ref="A16:J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UPC" dataDxfId="234" dataCellStyle="Normal 2"/>
    <tableColumn id="3" name="UPC Check" dataDxfId="233" dataCellStyle="Normal 2">
      <calculatedColumnFormula>IFERROR(CODE(RIGHT(WheatBread3[[#This Row],[UPC]],1)) - 48,"")</calculatedColumnFormula>
    </tableColumn>
    <tableColumn id="2" name="Calc Check" dataDxfId="232" dataCellStyle="Normal 2">
      <calculatedColumnFormula>IFERROR(CODE(10 - MOD(3*SUM(MID(WheatBread3[UPC],2,1),MID(WheatBread3[UPC],4,1),MID(WheatBread3[UPC],6,1),MID(WheatBread3[UPC],8,1),MID(WheatBread3[UPC],10,1),MID(WheatBread3[UPC],12,1))+SUM(MID(WheatBread3[UPC],1,1),MID(WheatBread3[UPC],3,1),MID(WheatBread3[UPC],5,1),MID(WheatBread3[UPC],7,1),MID(WheatBread3[UPC],9,1),MID(WheatBread3[UPC],11,1)),10))-48,"")</calculatedColumnFormula>
    </tableColumn>
    <tableColumn id="16" name="Valid UPC" dataDxfId="231" dataCellStyle="Normal 2">
      <calculatedColumnFormula>IF(WheatBread3[[#This Row],[Calc Check]]="","",IF(WheatBread3[[#This Row],[Calc Check]]=10,IF(WheatBread3[[#This Row],[UPC Check]]=0,"YES","NO"),IF(WheatBread3[[#This Row],[Calc Check]]=WheatBread3[[#This Row],[UPC Check]],"YES","NO")))</calculatedColumnFormula>
    </tableColumn>
    <tableColumn id="4" name="Company Submitting Product" dataDxfId="230" dataCellStyle="Normal 2"/>
    <tableColumn id="5" name="Brand Name " dataDxfId="229" dataCellStyle="Normal 2"/>
    <tableColumn id="6" name="Exact Product Name on Label" dataDxfId="228" dataCellStyle="Normal 2"/>
    <tableColumn id="7" name="Package Size (oz) " dataDxfId="227" dataCellStyle="Normal 2"/>
    <tableColumn id="8" name="Package Type (bag or box)" dataDxfId="226" dataCellStyle="Normal 2"/>
    <tableColumn id="15" name="Is Product Currently Available on LA Market?_x000a_If yes, please specify distibutor" dataDxfId="225" dataCellStyle="Normal 2"/>
  </tableColumns>
  <tableStyleInfo name="TableStyleLight16" showFirstColumn="0" showLastColumn="0" showRowStripes="1" showColumnStripes="0"/>
</table>
</file>

<file path=xl/tables/table9.xml><?xml version="1.0" encoding="utf-8"?>
<table xmlns="http://schemas.openxmlformats.org/spreadsheetml/2006/main" id="4" name="WheatBread35" displayName="WheatBread35" ref="A13:J32" totalsRowShown="0" headerRowDxfId="224" dataDxfId="222" headerRowBorderDxfId="223" tableBorderDxfId="221" totalsRowBorderDxfId="220" headerRowCellStyle="Normal 2" dataCellStyle="Normal 2">
  <autoFilter ref="A13:J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UPC" dataDxfId="219" dataCellStyle="Normal 2"/>
    <tableColumn id="3" name="UPC Check" dataDxfId="218" dataCellStyle="Normal 2">
      <calculatedColumnFormula>IFERROR(CODE(RIGHT(WheatBread35[[#This Row],[UPC]],1)) - 48,"")</calculatedColumnFormula>
    </tableColumn>
    <tableColumn id="2" name="Calc Check" dataDxfId="217" dataCellStyle="Normal 2">
      <calculatedColumnFormula>IFERROR(CODE(10 - MOD(3*SUM(MID(WheatBread35[UPC],2,1),MID(WheatBread35[UPC],4,1),MID(WheatBread35[UPC],6,1),MID(WheatBread35[UPC],8,1),MID(WheatBread35[UPC],10,1),MID(WheatBread35[UPC],12,1))+SUM(MID(WheatBread35[UPC],1,1),MID(WheatBread35[UPC],3,1),MID(WheatBread35[UPC],5,1),MID(WheatBread35[UPC],7,1),MID(WheatBread35[UPC],9,1),MID(WheatBread35[UPC],11,1)),10))-48,"")</calculatedColumnFormula>
    </tableColumn>
    <tableColumn id="16" name="Valid UPC" dataDxfId="216" dataCellStyle="Normal 2">
      <calculatedColumnFormula>IF(WheatBread35[[#This Row],[Calc Check]]="","",IF(WheatBread35[[#This Row],[Calc Check]]=10,IF(WheatBread35[[#This Row],[UPC Check]]=0,"YES","NO"),IF(WheatBread35[[#This Row],[Calc Check]]=WheatBread35[[#This Row],[UPC Check]],"YES","NO")))</calculatedColumnFormula>
    </tableColumn>
    <tableColumn id="4" name="Company Submitting Product" dataDxfId="215" dataCellStyle="Normal 2"/>
    <tableColumn id="5" name="Brand Name " dataDxfId="214" dataCellStyle="Normal 2"/>
    <tableColumn id="6" name="Exact Product Name on Label" dataDxfId="213" dataCellStyle="Normal 2"/>
    <tableColumn id="7" name="Package Size (oz) " dataDxfId="212" dataCellStyle="Normal 2"/>
    <tableColumn id="8" name="Package Type (bag or box)" dataDxfId="211" dataCellStyle="Normal 2"/>
    <tableColumn id="15" name="Is Product Currently Available on LA Market?_x000a_If yes, please specify distibutor" dataDxfId="210" dataCellStyle="Normal 2"/>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tabSelected="1" zoomScale="90" zoomScaleNormal="90" workbookViewId="0">
      <selection sqref="A1:C1"/>
    </sheetView>
  </sheetViews>
  <sheetFormatPr defaultColWidth="9.140625" defaultRowHeight="12.75" x14ac:dyDescent="0.2"/>
  <cols>
    <col min="1" max="1" width="17.140625" style="3" customWidth="1"/>
    <col min="2" max="2" width="75" style="3" customWidth="1"/>
    <col min="3" max="3" width="27.42578125" style="3" customWidth="1"/>
    <col min="4" max="5" width="9.140625" style="3"/>
    <col min="6" max="6" width="14.7109375" style="3" customWidth="1"/>
    <col min="7" max="16384" width="9.140625" style="3"/>
  </cols>
  <sheetData>
    <row r="1" spans="1:6" s="11" customFormat="1" ht="87.6" customHeight="1" x14ac:dyDescent="0.2">
      <c r="A1" s="101" t="s">
        <v>26</v>
      </c>
      <c r="B1" s="101"/>
      <c r="C1" s="101"/>
      <c r="D1" s="13"/>
      <c r="E1" s="13"/>
      <c r="F1" s="13"/>
    </row>
    <row r="2" spans="1:6" s="11" customFormat="1" ht="14.25" x14ac:dyDescent="0.2">
      <c r="A2" s="13"/>
      <c r="B2" s="13"/>
      <c r="C2" s="13"/>
      <c r="D2" s="13"/>
      <c r="E2" s="13"/>
      <c r="F2" s="13"/>
    </row>
    <row r="3" spans="1:6" ht="37.5" customHeight="1" x14ac:dyDescent="0.2">
      <c r="A3" s="10" t="s">
        <v>2</v>
      </c>
      <c r="B3" s="14" t="s">
        <v>14</v>
      </c>
      <c r="C3" s="6"/>
      <c r="D3" s="6"/>
      <c r="E3" s="6"/>
      <c r="F3" s="6"/>
    </row>
    <row r="4" spans="1:6" ht="12.6" customHeight="1" x14ac:dyDescent="0.2">
      <c r="A4" s="10"/>
      <c r="B4" s="15"/>
      <c r="C4" s="6"/>
      <c r="D4" s="6"/>
      <c r="E4" s="6"/>
      <c r="F4" s="6"/>
    </row>
    <row r="5" spans="1:6" ht="24.95" customHeight="1" x14ac:dyDescent="0.2">
      <c r="A5" s="10" t="s">
        <v>3</v>
      </c>
      <c r="B5" s="6" t="s">
        <v>15</v>
      </c>
      <c r="C5" s="6"/>
      <c r="D5" s="6"/>
      <c r="E5" s="6"/>
      <c r="F5" s="6"/>
    </row>
    <row r="6" spans="1:6" x14ac:dyDescent="0.2">
      <c r="A6" s="10"/>
      <c r="B6" s="6"/>
      <c r="C6" s="6"/>
      <c r="D6" s="6"/>
      <c r="E6" s="6"/>
      <c r="F6" s="6"/>
    </row>
    <row r="7" spans="1:6" ht="50.1" customHeight="1" x14ac:dyDescent="0.2">
      <c r="A7" s="10" t="s">
        <v>4</v>
      </c>
      <c r="B7" s="6" t="s">
        <v>23</v>
      </c>
      <c r="C7" s="6"/>
      <c r="D7" s="6"/>
      <c r="E7" s="6"/>
      <c r="F7" s="6"/>
    </row>
    <row r="8" spans="1:6" x14ac:dyDescent="0.2">
      <c r="A8" s="10"/>
      <c r="B8" s="6"/>
      <c r="C8" s="6"/>
      <c r="D8" s="6"/>
      <c r="E8" s="6"/>
      <c r="F8" s="6"/>
    </row>
    <row r="9" spans="1:6" ht="50.1" customHeight="1" x14ac:dyDescent="0.2">
      <c r="A9" s="10" t="s">
        <v>5</v>
      </c>
      <c r="B9" s="6" t="s">
        <v>24</v>
      </c>
      <c r="C9" s="6"/>
      <c r="D9" s="6"/>
      <c r="E9" s="6"/>
      <c r="F9" s="6"/>
    </row>
    <row r="10" spans="1:6" x14ac:dyDescent="0.2">
      <c r="A10" s="10"/>
      <c r="B10" s="6"/>
      <c r="C10" s="6"/>
      <c r="D10" s="6"/>
      <c r="E10" s="6"/>
      <c r="F10" s="6"/>
    </row>
    <row r="11" spans="1:6" s="2" customFormat="1" ht="37.5" customHeight="1" x14ac:dyDescent="0.2">
      <c r="A11" s="10" t="s">
        <v>6</v>
      </c>
      <c r="B11" s="7" t="s">
        <v>22</v>
      </c>
      <c r="C11" s="6"/>
      <c r="D11" s="6"/>
      <c r="E11" s="6"/>
      <c r="F11" s="6"/>
    </row>
    <row r="12" spans="1:6" x14ac:dyDescent="0.2">
      <c r="A12" s="10"/>
      <c r="B12" s="6"/>
      <c r="C12" s="6"/>
      <c r="D12" s="6"/>
      <c r="E12" s="6"/>
      <c r="F12" s="6"/>
    </row>
    <row r="13" spans="1:6" ht="50.1" customHeight="1" x14ac:dyDescent="0.2">
      <c r="A13" s="10" t="s">
        <v>7</v>
      </c>
      <c r="B13" s="6" t="s">
        <v>16</v>
      </c>
      <c r="C13" s="6"/>
      <c r="D13" s="6"/>
      <c r="E13" s="6"/>
      <c r="F13" s="6"/>
    </row>
    <row r="14" spans="1:6" x14ac:dyDescent="0.2">
      <c r="A14" s="10"/>
      <c r="B14" s="6"/>
      <c r="C14" s="6"/>
      <c r="D14" s="6"/>
      <c r="E14" s="6"/>
      <c r="F14" s="6"/>
    </row>
    <row r="15" spans="1:6" ht="25.5" x14ac:dyDescent="0.2">
      <c r="A15" s="10" t="s">
        <v>8</v>
      </c>
      <c r="B15" s="80" t="s">
        <v>246</v>
      </c>
      <c r="C15" s="80"/>
      <c r="D15" s="80"/>
      <c r="E15" s="80"/>
      <c r="F15" s="80"/>
    </row>
    <row r="16" spans="1:6" x14ac:dyDescent="0.2">
      <c r="A16" s="10"/>
      <c r="B16" s="80"/>
      <c r="C16" s="80"/>
      <c r="D16" s="80"/>
      <c r="E16" s="80"/>
      <c r="F16" s="80"/>
    </row>
    <row r="17" spans="1:7" ht="37.5" customHeight="1" x14ac:dyDescent="0.2">
      <c r="A17" s="10" t="s">
        <v>9</v>
      </c>
      <c r="B17" s="6" t="s">
        <v>17</v>
      </c>
      <c r="C17" s="6"/>
      <c r="D17" s="6"/>
      <c r="E17" s="6"/>
      <c r="F17" s="6"/>
    </row>
    <row r="18" spans="1:7" x14ac:dyDescent="0.2">
      <c r="A18" s="10"/>
      <c r="B18" s="6"/>
      <c r="C18" s="6"/>
      <c r="D18" s="6"/>
      <c r="E18" s="6"/>
      <c r="F18" s="6"/>
      <c r="G18" s="5"/>
    </row>
    <row r="19" spans="1:7" ht="37.5" customHeight="1" x14ac:dyDescent="0.2">
      <c r="A19" s="10" t="s">
        <v>10</v>
      </c>
      <c r="B19" s="8" t="s">
        <v>18</v>
      </c>
      <c r="C19" s="6"/>
      <c r="D19" s="6"/>
      <c r="E19" s="6"/>
      <c r="F19" s="6"/>
    </row>
    <row r="20" spans="1:7" x14ac:dyDescent="0.2">
      <c r="A20" s="10"/>
      <c r="B20" s="6"/>
      <c r="C20" s="6"/>
      <c r="D20" s="6"/>
      <c r="E20" s="6"/>
      <c r="F20" s="6"/>
    </row>
    <row r="21" spans="1:7" ht="25.5" x14ac:dyDescent="0.2">
      <c r="A21" s="10" t="s">
        <v>11</v>
      </c>
      <c r="B21" s="6" t="s">
        <v>19</v>
      </c>
      <c r="C21" s="6"/>
      <c r="D21" s="6"/>
      <c r="E21" s="6"/>
      <c r="F21" s="6"/>
    </row>
    <row r="22" spans="1:7" x14ac:dyDescent="0.2">
      <c r="A22" s="10"/>
      <c r="B22" s="6"/>
      <c r="C22" s="6"/>
      <c r="D22" s="6"/>
      <c r="E22" s="6"/>
      <c r="F22" s="6"/>
    </row>
    <row r="23" spans="1:7" ht="37.5" customHeight="1" x14ac:dyDescent="0.2">
      <c r="A23" s="10" t="s">
        <v>12</v>
      </c>
      <c r="B23" s="6" t="s">
        <v>20</v>
      </c>
      <c r="C23" s="6"/>
      <c r="D23" s="6"/>
      <c r="E23" s="6"/>
      <c r="F23" s="6"/>
    </row>
    <row r="24" spans="1:7" x14ac:dyDescent="0.2">
      <c r="A24" s="10"/>
      <c r="B24" s="6"/>
      <c r="C24" s="6"/>
      <c r="D24" s="6"/>
      <c r="E24" s="6"/>
      <c r="F24" s="6"/>
    </row>
    <row r="25" spans="1:7" ht="24.95" customHeight="1" x14ac:dyDescent="0.2">
      <c r="A25" s="10" t="s">
        <v>13</v>
      </c>
      <c r="B25" s="97" t="s">
        <v>25</v>
      </c>
      <c r="C25" s="97"/>
      <c r="D25" s="97"/>
      <c r="E25" s="97"/>
      <c r="F25" s="97"/>
    </row>
    <row r="26" spans="1:7" x14ac:dyDescent="0.2">
      <c r="A26" s="10"/>
      <c r="B26" s="6"/>
      <c r="C26" s="6"/>
      <c r="D26" s="6"/>
      <c r="E26" s="6"/>
      <c r="F26" s="6"/>
    </row>
    <row r="27" spans="1:7" ht="37.5" customHeight="1" x14ac:dyDescent="0.2">
      <c r="A27" s="10" t="s">
        <v>247</v>
      </c>
      <c r="B27" s="6" t="s">
        <v>21</v>
      </c>
      <c r="C27" s="6"/>
      <c r="D27" s="6"/>
      <c r="E27" s="6"/>
      <c r="F27" s="6"/>
    </row>
    <row r="28" spans="1:7" ht="14.25" x14ac:dyDescent="0.2">
      <c r="A28" s="6"/>
      <c r="B28" s="98"/>
      <c r="C28" s="99"/>
      <c r="D28" s="99"/>
      <c r="E28" s="99"/>
      <c r="F28" s="6"/>
    </row>
    <row r="29" spans="1:7" x14ac:dyDescent="0.2">
      <c r="A29" s="6"/>
      <c r="B29" s="6"/>
      <c r="C29" s="6"/>
      <c r="D29" s="6"/>
      <c r="E29" s="6"/>
      <c r="F29" s="6"/>
    </row>
    <row r="30" spans="1:7" x14ac:dyDescent="0.2">
      <c r="A30" s="4"/>
      <c r="B30" s="16"/>
      <c r="C30" s="2"/>
      <c r="D30" s="2"/>
      <c r="E30" s="2"/>
      <c r="F30" s="2"/>
    </row>
    <row r="31" spans="1:7" ht="12.75" customHeight="1" x14ac:dyDescent="0.2">
      <c r="A31" s="4"/>
      <c r="B31" s="17"/>
      <c r="C31" s="100"/>
      <c r="D31" s="100"/>
      <c r="E31" s="2"/>
      <c r="F31" s="2"/>
    </row>
    <row r="32" spans="1:7" ht="12.75" customHeight="1" x14ac:dyDescent="0.2">
      <c r="A32" s="4"/>
      <c r="B32" s="17"/>
      <c r="C32" s="2"/>
      <c r="D32" s="2"/>
      <c r="E32" s="2"/>
      <c r="F32" s="2"/>
    </row>
    <row r="33" spans="1:6" ht="12.75" customHeight="1" x14ac:dyDescent="0.2">
      <c r="A33" s="4"/>
      <c r="B33" s="17"/>
      <c r="C33" s="2"/>
      <c r="D33" s="2"/>
      <c r="E33" s="2"/>
      <c r="F33" s="2"/>
    </row>
    <row r="34" spans="1:6" ht="12.75" customHeight="1" x14ac:dyDescent="0.2">
      <c r="A34" s="4"/>
      <c r="B34" s="17"/>
      <c r="C34" s="2"/>
      <c r="D34" s="2"/>
      <c r="E34" s="2"/>
      <c r="F34" s="2"/>
    </row>
    <row r="35" spans="1:6" ht="12.75" customHeight="1" x14ac:dyDescent="0.2">
      <c r="A35" s="4"/>
      <c r="B35" s="2"/>
      <c r="C35" s="2"/>
      <c r="D35" s="2"/>
      <c r="E35" s="2"/>
      <c r="F35" s="2"/>
    </row>
    <row r="36" spans="1:6" ht="12.75" customHeight="1" x14ac:dyDescent="0.2">
      <c r="A36" s="4"/>
      <c r="B36" s="2"/>
      <c r="C36" s="2"/>
      <c r="D36" s="2"/>
      <c r="E36" s="2"/>
      <c r="F36" s="2"/>
    </row>
    <row r="37" spans="1:6" x14ac:dyDescent="0.2">
      <c r="A37" s="4"/>
      <c r="B37" s="2"/>
      <c r="C37" s="2"/>
      <c r="D37" s="2"/>
      <c r="E37" s="2"/>
      <c r="F37" s="2"/>
    </row>
    <row r="38" spans="1:6" x14ac:dyDescent="0.2">
      <c r="A38" s="4"/>
      <c r="B38" s="2"/>
      <c r="C38" s="2"/>
      <c r="D38" s="2"/>
      <c r="E38" s="2"/>
      <c r="F38" s="2"/>
    </row>
    <row r="39" spans="1:6" x14ac:dyDescent="0.2">
      <c r="A39" s="18"/>
      <c r="B39" s="2"/>
      <c r="C39" s="2"/>
      <c r="D39" s="2"/>
      <c r="E39" s="2"/>
      <c r="F39" s="2"/>
    </row>
    <row r="40" spans="1:6" x14ac:dyDescent="0.2">
      <c r="A40" s="2"/>
      <c r="B40" s="2"/>
      <c r="C40" s="2"/>
      <c r="D40" s="2"/>
      <c r="E40" s="2"/>
      <c r="F40" s="2"/>
    </row>
    <row r="41" spans="1:6" x14ac:dyDescent="0.2">
      <c r="B41" s="2"/>
      <c r="C41" s="2"/>
      <c r="D41" s="2"/>
      <c r="E41" s="2"/>
      <c r="F41" s="2"/>
    </row>
    <row r="42" spans="1:6" x14ac:dyDescent="0.2">
      <c r="B42" s="2"/>
      <c r="C42" s="2"/>
      <c r="D42" s="2"/>
      <c r="E42" s="2"/>
      <c r="F42" s="2"/>
    </row>
  </sheetData>
  <sheetProtection selectLockedCells="1"/>
  <mergeCells count="4">
    <mergeCell ref="B25:F25"/>
    <mergeCell ref="B28:E28"/>
    <mergeCell ref="C31:D31"/>
    <mergeCell ref="A1:C1"/>
  </mergeCells>
  <pageMargins left="0.75" right="0.75" top="0.25" bottom="0.25"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zoomScaleNormal="100" workbookViewId="0">
      <selection activeCell="A17" sqref="A17"/>
    </sheetView>
  </sheetViews>
  <sheetFormatPr defaultColWidth="8.7109375" defaultRowHeight="12.75" x14ac:dyDescent="0.2"/>
  <cols>
    <col min="1" max="1" width="21.42578125" style="19" customWidth="1"/>
    <col min="2" max="4" width="7.140625" style="19" customWidth="1"/>
    <col min="5" max="7" width="18.140625" style="19" customWidth="1"/>
    <col min="8" max="8" width="11.42578125" style="19" customWidth="1"/>
    <col min="9" max="9" width="13.7109375" style="42" customWidth="1"/>
    <col min="10" max="10" width="39.28515625" style="42" customWidth="1"/>
    <col min="11" max="11" width="13.5703125" style="19" customWidth="1"/>
    <col min="12" max="12" width="14.28515625" style="19" customWidth="1"/>
    <col min="13" max="13" width="13.5703125" style="19" customWidth="1"/>
    <col min="14" max="14" width="14.28515625" style="19" customWidth="1"/>
    <col min="15" max="15" width="13.85546875" style="19" customWidth="1"/>
    <col min="16" max="16" width="46.7109375" style="19" customWidth="1"/>
    <col min="17" max="16384" width="8.7109375" style="19"/>
  </cols>
  <sheetData>
    <row r="1" spans="1:14" s="11" customFormat="1" ht="99.95" customHeight="1" x14ac:dyDescent="0.2">
      <c r="A1" s="104" t="s">
        <v>87</v>
      </c>
      <c r="B1" s="104"/>
      <c r="C1" s="104"/>
      <c r="D1" s="104"/>
      <c r="E1" s="104"/>
      <c r="F1" s="104"/>
      <c r="G1" s="104"/>
    </row>
    <row r="2" spans="1:14" ht="15" x14ac:dyDescent="0.25">
      <c r="A2" s="31"/>
      <c r="B2" s="30"/>
      <c r="C2" s="35"/>
      <c r="D2" s="35"/>
      <c r="E2" s="31"/>
      <c r="F2" s="32"/>
      <c r="G2" s="32"/>
      <c r="H2" s="32"/>
      <c r="I2" s="33"/>
      <c r="J2" s="33"/>
      <c r="K2" s="31"/>
      <c r="L2" s="31"/>
      <c r="M2" s="34"/>
      <c r="N2" s="34"/>
    </row>
    <row r="3" spans="1:14" ht="14.1" customHeight="1" x14ac:dyDescent="0.2">
      <c r="A3" s="105" t="s">
        <v>75</v>
      </c>
      <c r="B3" s="105"/>
      <c r="C3" s="105"/>
      <c r="D3" s="105" t="s">
        <v>79</v>
      </c>
      <c r="E3" s="105"/>
      <c r="F3" s="105"/>
      <c r="G3" s="32"/>
      <c r="H3" s="32"/>
      <c r="I3" s="33"/>
      <c r="J3" s="33"/>
      <c r="K3" s="31"/>
      <c r="L3" s="31"/>
      <c r="M3" s="34"/>
      <c r="N3" s="34"/>
    </row>
    <row r="4" spans="1:14" ht="14.45" customHeight="1" x14ac:dyDescent="0.2">
      <c r="A4" s="102" t="s">
        <v>76</v>
      </c>
      <c r="B4" s="102"/>
      <c r="C4" s="102"/>
      <c r="D4" s="102" t="s">
        <v>80</v>
      </c>
      <c r="E4" s="102"/>
      <c r="F4" s="102"/>
      <c r="G4" s="33"/>
      <c r="H4" s="32"/>
      <c r="I4" s="33"/>
      <c r="J4" s="33"/>
      <c r="K4" s="36"/>
      <c r="L4" s="36"/>
      <c r="M4" s="37"/>
      <c r="N4" s="37"/>
    </row>
    <row r="5" spans="1:14" ht="14.45" customHeight="1" x14ac:dyDescent="0.2">
      <c r="A5" s="102" t="s">
        <v>77</v>
      </c>
      <c r="B5" s="102"/>
      <c r="C5" s="102"/>
      <c r="D5" s="102" t="s">
        <v>81</v>
      </c>
      <c r="E5" s="102"/>
      <c r="F5" s="102"/>
      <c r="G5" s="32"/>
      <c r="H5" s="32"/>
      <c r="I5" s="33"/>
      <c r="J5" s="33"/>
      <c r="K5" s="31"/>
      <c r="L5" s="31"/>
      <c r="M5" s="34"/>
      <c r="N5" s="34"/>
    </row>
    <row r="6" spans="1:14" ht="14.45" customHeight="1" x14ac:dyDescent="0.2">
      <c r="A6" s="102" t="s">
        <v>78</v>
      </c>
      <c r="B6" s="102"/>
      <c r="C6" s="102"/>
      <c r="D6" s="102" t="s">
        <v>82</v>
      </c>
      <c r="E6" s="102"/>
      <c r="F6" s="102"/>
      <c r="G6" s="32"/>
      <c r="H6" s="32"/>
      <c r="I6" s="33"/>
      <c r="J6" s="33"/>
      <c r="K6" s="31"/>
      <c r="L6" s="31"/>
      <c r="M6" s="34"/>
      <c r="N6" s="34"/>
    </row>
    <row r="7" spans="1:14" ht="14.45" customHeight="1" x14ac:dyDescent="0.2">
      <c r="A7" s="59"/>
      <c r="B7" s="59"/>
      <c r="C7" s="59"/>
      <c r="D7" s="102" t="s">
        <v>83</v>
      </c>
      <c r="E7" s="102"/>
      <c r="F7" s="102"/>
      <c r="G7" s="32"/>
      <c r="H7" s="32"/>
      <c r="I7" s="33"/>
      <c r="J7" s="33"/>
      <c r="K7" s="31"/>
      <c r="L7" s="31"/>
      <c r="M7" s="34"/>
      <c r="N7" s="34"/>
    </row>
    <row r="8" spans="1:14" ht="14.45" customHeight="1" x14ac:dyDescent="0.2">
      <c r="A8" s="59"/>
      <c r="B8" s="59"/>
      <c r="C8" s="59"/>
      <c r="D8" s="102" t="s">
        <v>84</v>
      </c>
      <c r="E8" s="102"/>
      <c r="F8" s="102"/>
      <c r="G8" s="32"/>
      <c r="H8" s="32"/>
      <c r="I8" s="33"/>
      <c r="J8" s="33"/>
      <c r="K8" s="31"/>
      <c r="L8" s="31"/>
      <c r="M8" s="34"/>
      <c r="N8" s="34"/>
    </row>
    <row r="9" spans="1:14" ht="14.45" customHeight="1" x14ac:dyDescent="0.2">
      <c r="A9" s="59"/>
      <c r="B9" s="59"/>
      <c r="C9" s="59"/>
      <c r="D9" s="102" t="s">
        <v>85</v>
      </c>
      <c r="E9" s="102"/>
      <c r="F9" s="102"/>
      <c r="G9" s="32"/>
      <c r="H9" s="32"/>
      <c r="I9" s="33"/>
      <c r="J9" s="33"/>
      <c r="K9" s="31"/>
      <c r="L9" s="31"/>
      <c r="M9" s="34"/>
      <c r="N9" s="34"/>
    </row>
    <row r="10" spans="1:14" ht="14.25" x14ac:dyDescent="0.2">
      <c r="A10" s="45"/>
      <c r="B10" s="45"/>
      <c r="C10" s="48"/>
      <c r="D10" s="48"/>
      <c r="E10" s="45"/>
      <c r="F10" s="46"/>
      <c r="G10" s="32"/>
      <c r="H10" s="32"/>
      <c r="I10" s="33"/>
      <c r="J10" s="33"/>
      <c r="K10" s="31"/>
      <c r="L10" s="31"/>
      <c r="M10" s="34"/>
      <c r="N10" s="34"/>
    </row>
    <row r="11" spans="1:14" s="44" customFormat="1" x14ac:dyDescent="0.2">
      <c r="A11" s="49"/>
      <c r="B11" s="49"/>
      <c r="C11" s="49"/>
      <c r="D11" s="49"/>
      <c r="E11" s="50"/>
      <c r="F11" s="51"/>
      <c r="G11" s="47"/>
      <c r="H11" s="52"/>
      <c r="I11" s="52"/>
      <c r="J11" s="52"/>
      <c r="K11" s="45"/>
      <c r="L11" s="45"/>
      <c r="M11" s="53"/>
      <c r="N11" s="53"/>
    </row>
    <row r="12" spans="1:14" s="44" customFormat="1" x14ac:dyDescent="0.2">
      <c r="A12" s="57" t="s">
        <v>61</v>
      </c>
      <c r="B12" s="45"/>
      <c r="C12" s="45"/>
      <c r="D12" s="45"/>
      <c r="E12" s="45"/>
      <c r="F12" s="45"/>
      <c r="G12" s="46"/>
      <c r="H12" s="45"/>
      <c r="I12" s="52"/>
      <c r="J12" s="52"/>
      <c r="K12" s="45"/>
      <c r="L12" s="45"/>
      <c r="M12" s="53"/>
      <c r="N12" s="53"/>
    </row>
    <row r="13" spans="1:14" s="44" customFormat="1" x14ac:dyDescent="0.2">
      <c r="A13" s="45" t="s">
        <v>48</v>
      </c>
      <c r="B13" s="45"/>
      <c r="C13" s="45"/>
      <c r="D13" s="45"/>
      <c r="E13" s="45"/>
      <c r="F13" s="45"/>
      <c r="G13" s="46"/>
      <c r="H13" s="45"/>
      <c r="I13" s="52"/>
      <c r="J13" s="52"/>
      <c r="K13" s="45"/>
      <c r="L13" s="45"/>
      <c r="M13" s="53"/>
      <c r="N13" s="53"/>
    </row>
    <row r="14" spans="1:14" ht="14.25" x14ac:dyDescent="0.2">
      <c r="A14" s="54" t="s">
        <v>62</v>
      </c>
      <c r="B14" s="39"/>
      <c r="C14" s="39"/>
      <c r="D14" s="39"/>
      <c r="E14" s="39"/>
      <c r="F14" s="39"/>
      <c r="G14" s="32"/>
      <c r="H14" s="31"/>
      <c r="I14" s="38"/>
      <c r="J14" s="38"/>
      <c r="K14" s="31"/>
      <c r="L14" s="31"/>
      <c r="M14" s="34"/>
      <c r="N14" s="34"/>
    </row>
    <row r="15" spans="1:14" ht="14.25" x14ac:dyDescent="0.2">
      <c r="A15" s="53"/>
      <c r="B15" s="34"/>
      <c r="C15" s="40"/>
      <c r="D15" s="40"/>
      <c r="E15" s="34"/>
      <c r="F15" s="40"/>
      <c r="G15" s="41"/>
      <c r="H15" s="34"/>
      <c r="I15" s="1"/>
      <c r="J15" s="1"/>
      <c r="K15" s="34"/>
      <c r="L15" s="34"/>
      <c r="M15" s="34"/>
      <c r="N15" s="34"/>
    </row>
    <row r="16" spans="1:14" ht="25.5" customHeight="1" x14ac:dyDescent="0.2">
      <c r="A16" s="60" t="s">
        <v>0</v>
      </c>
      <c r="B16" s="61" t="s">
        <v>73</v>
      </c>
      <c r="C16" s="61" t="s">
        <v>74</v>
      </c>
      <c r="D16" s="61" t="s">
        <v>1</v>
      </c>
      <c r="E16" s="61" t="s">
        <v>50</v>
      </c>
      <c r="F16" s="61" t="s">
        <v>51</v>
      </c>
      <c r="G16" s="61" t="s">
        <v>70</v>
      </c>
      <c r="H16" s="61" t="s">
        <v>63</v>
      </c>
      <c r="I16" s="61" t="s">
        <v>86</v>
      </c>
      <c r="J16" s="62" t="s">
        <v>289</v>
      </c>
    </row>
    <row r="17" spans="1:10" ht="14.1" customHeight="1" x14ac:dyDescent="0.2">
      <c r="A17" s="64"/>
      <c r="B17" s="67" t="str">
        <f>IFERROR(CODE(RIGHT(WheatBread3[[#This Row],[UPC]],1)) - 48,"")</f>
        <v/>
      </c>
      <c r="C17" s="67" t="str">
        <f>IFERROR(CODE(10 - MOD(3*SUM(MID(WheatBread3[UPC],2,1),MID(WheatBread3[UPC],4,1),MID(WheatBread3[UPC],6,1),MID(WheatBread3[UPC],8,1),MID(WheatBread3[UPC],10,1),MID(WheatBread3[UPC],12,1))+SUM(MID(WheatBread3[UPC],1,1),MID(WheatBread3[UPC],3,1),MID(WheatBread3[UPC],5,1),MID(WheatBread3[UPC],7,1),MID(WheatBread3[UPC],9,1),MID(WheatBread3[UPC],11,1)),10))-48,"")</f>
        <v/>
      </c>
      <c r="D17" s="67" t="str">
        <f>IF(WheatBread3[[#This Row],[Calc Check]]="","",IF(WheatBread3[[#This Row],[Calc Check]]=10,IF(WheatBread3[[#This Row],[UPC Check]]=0,"YES","NO"),IF(WheatBread3[[#This Row],[Calc Check]]=WheatBread3[[#This Row],[UPC Check]],"YES","NO")))</f>
        <v/>
      </c>
      <c r="E17" s="65"/>
      <c r="F17" s="65"/>
      <c r="G17" s="65"/>
      <c r="H17" s="70">
        <v>16</v>
      </c>
      <c r="I17" s="63"/>
      <c r="J17" s="66"/>
    </row>
    <row r="18" spans="1:10" ht="14.1" customHeight="1" x14ac:dyDescent="0.2">
      <c r="A18" s="64"/>
      <c r="B18" s="67" t="str">
        <f>IFERROR(CODE(RIGHT(WheatBread3[[#This Row],[UPC]],1)) - 48,"")</f>
        <v/>
      </c>
      <c r="C18" s="67" t="str">
        <f>IFERROR(CODE(10 - MOD(3*SUM(MID(WheatBread3[UPC],2,1),MID(WheatBread3[UPC],4,1),MID(WheatBread3[UPC],6,1),MID(WheatBread3[UPC],8,1),MID(WheatBread3[UPC],10,1),MID(WheatBread3[UPC],12,1))+SUM(MID(WheatBread3[UPC],1,1),MID(WheatBread3[UPC],3,1),MID(WheatBread3[UPC],5,1),MID(WheatBread3[UPC],7,1),MID(WheatBread3[UPC],9,1),MID(WheatBread3[UPC],11,1)),10))-48,"")</f>
        <v/>
      </c>
      <c r="D18" s="67" t="str">
        <f>IF(WheatBread3[[#This Row],[Calc Check]]="","",IF(WheatBread3[[#This Row],[Calc Check]]=10,IF(WheatBread3[[#This Row],[UPC Check]]=0,"YES","NO"),IF(WheatBread3[[#This Row],[Calc Check]]=WheatBread3[[#This Row],[UPC Check]],"YES","NO")))</f>
        <v/>
      </c>
      <c r="E18" s="65"/>
      <c r="F18" s="65"/>
      <c r="G18" s="65"/>
      <c r="H18" s="70">
        <v>16</v>
      </c>
      <c r="I18" s="63"/>
      <c r="J18" s="66"/>
    </row>
    <row r="19" spans="1:10" ht="14.1" customHeight="1" x14ac:dyDescent="0.2">
      <c r="A19" s="64"/>
      <c r="B19" s="67" t="str">
        <f>IFERROR(CODE(RIGHT(WheatBread3[[#This Row],[UPC]],1)) - 48,"")</f>
        <v/>
      </c>
      <c r="C19" s="67" t="str">
        <f>IFERROR(CODE(10 - MOD(3*SUM(MID(WheatBread3[UPC],2,1),MID(WheatBread3[UPC],4,1),MID(WheatBread3[UPC],6,1),MID(WheatBread3[UPC],8,1),MID(WheatBread3[UPC],10,1),MID(WheatBread3[UPC],12,1))+SUM(MID(WheatBread3[UPC],1,1),MID(WheatBread3[UPC],3,1),MID(WheatBread3[UPC],5,1),MID(WheatBread3[UPC],7,1),MID(WheatBread3[UPC],9,1),MID(WheatBread3[UPC],11,1)),10))-48,"")</f>
        <v/>
      </c>
      <c r="D19" s="67" t="str">
        <f>IF(WheatBread3[[#This Row],[Calc Check]]="","",IF(WheatBread3[[#This Row],[Calc Check]]=10,IF(WheatBread3[[#This Row],[UPC Check]]=0,"YES","NO"),IF(WheatBread3[[#This Row],[Calc Check]]=WheatBread3[[#This Row],[UPC Check]],"YES","NO")))</f>
        <v/>
      </c>
      <c r="E19" s="65"/>
      <c r="F19" s="65"/>
      <c r="G19" s="65"/>
      <c r="H19" s="70">
        <v>16</v>
      </c>
      <c r="I19" s="63"/>
      <c r="J19" s="66"/>
    </row>
    <row r="20" spans="1:10" ht="14.1" customHeight="1" x14ac:dyDescent="0.2">
      <c r="A20" s="64"/>
      <c r="B20" s="67" t="str">
        <f>IFERROR(CODE(RIGHT(WheatBread3[[#This Row],[UPC]],1)) - 48,"")</f>
        <v/>
      </c>
      <c r="C20" s="67" t="str">
        <f>IFERROR(CODE(10 - MOD(3*SUM(MID(WheatBread3[UPC],2,1),MID(WheatBread3[UPC],4,1),MID(WheatBread3[UPC],6,1),MID(WheatBread3[UPC],8,1),MID(WheatBread3[UPC],10,1),MID(WheatBread3[UPC],12,1))+SUM(MID(WheatBread3[UPC],1,1),MID(WheatBread3[UPC],3,1),MID(WheatBread3[UPC],5,1),MID(WheatBread3[UPC],7,1),MID(WheatBread3[UPC],9,1),MID(WheatBread3[UPC],11,1)),10))-48,"")</f>
        <v/>
      </c>
      <c r="D20" s="67" t="str">
        <f>IF(WheatBread3[[#This Row],[Calc Check]]="","",IF(WheatBread3[[#This Row],[Calc Check]]=10,IF(WheatBread3[[#This Row],[UPC Check]]=0,"YES","NO"),IF(WheatBread3[[#This Row],[Calc Check]]=WheatBread3[[#This Row],[UPC Check]],"YES","NO")))</f>
        <v/>
      </c>
      <c r="E20" s="65"/>
      <c r="F20" s="65"/>
      <c r="G20" s="65"/>
      <c r="H20" s="70">
        <v>16</v>
      </c>
      <c r="I20" s="63"/>
      <c r="J20" s="66"/>
    </row>
    <row r="21" spans="1:10" ht="14.1" customHeight="1" x14ac:dyDescent="0.2">
      <c r="A21" s="64"/>
      <c r="B21" s="67" t="str">
        <f>IFERROR(CODE(RIGHT(WheatBread3[[#This Row],[UPC]],1)) - 48,"")</f>
        <v/>
      </c>
      <c r="C21" s="67" t="str">
        <f>IFERROR(CODE(10 - MOD(3*SUM(MID(WheatBread3[UPC],2,1),MID(WheatBread3[UPC],4,1),MID(WheatBread3[UPC],6,1),MID(WheatBread3[UPC],8,1),MID(WheatBread3[UPC],10,1),MID(WheatBread3[UPC],12,1))+SUM(MID(WheatBread3[UPC],1,1),MID(WheatBread3[UPC],3,1),MID(WheatBread3[UPC],5,1),MID(WheatBread3[UPC],7,1),MID(WheatBread3[UPC],9,1),MID(WheatBread3[UPC],11,1)),10))-48,"")</f>
        <v/>
      </c>
      <c r="D21" s="67" t="str">
        <f>IF(WheatBread3[[#This Row],[Calc Check]]="","",IF(WheatBread3[[#This Row],[Calc Check]]=10,IF(WheatBread3[[#This Row],[UPC Check]]=0,"YES","NO"),IF(WheatBread3[[#This Row],[Calc Check]]=WheatBread3[[#This Row],[UPC Check]],"YES","NO")))</f>
        <v/>
      </c>
      <c r="E21" s="65"/>
      <c r="F21" s="65"/>
      <c r="G21" s="65"/>
      <c r="H21" s="70">
        <v>16</v>
      </c>
      <c r="I21" s="63"/>
      <c r="J21" s="66"/>
    </row>
    <row r="22" spans="1:10" ht="14.1" customHeight="1" x14ac:dyDescent="0.2">
      <c r="A22" s="64"/>
      <c r="B22" s="67" t="str">
        <f>IFERROR(CODE(RIGHT(WheatBread3[[#This Row],[UPC]],1)) - 48,"")</f>
        <v/>
      </c>
      <c r="C22" s="67" t="str">
        <f>IFERROR(CODE(10 - MOD(3*SUM(MID(WheatBread3[UPC],2,1),MID(WheatBread3[UPC],4,1),MID(WheatBread3[UPC],6,1),MID(WheatBread3[UPC],8,1),MID(WheatBread3[UPC],10,1),MID(WheatBread3[UPC],12,1))+SUM(MID(WheatBread3[UPC],1,1),MID(WheatBread3[UPC],3,1),MID(WheatBread3[UPC],5,1),MID(WheatBread3[UPC],7,1),MID(WheatBread3[UPC],9,1),MID(WheatBread3[UPC],11,1)),10))-48,"")</f>
        <v/>
      </c>
      <c r="D22" s="67" t="str">
        <f>IF(WheatBread3[[#This Row],[Calc Check]]="","",IF(WheatBread3[[#This Row],[Calc Check]]=10,IF(WheatBread3[[#This Row],[UPC Check]]=0,"YES","NO"),IF(WheatBread3[[#This Row],[Calc Check]]=WheatBread3[[#This Row],[UPC Check]],"YES","NO")))</f>
        <v/>
      </c>
      <c r="E22" s="65"/>
      <c r="F22" s="65"/>
      <c r="G22" s="65"/>
      <c r="H22" s="70">
        <v>16</v>
      </c>
      <c r="I22" s="63"/>
      <c r="J22" s="66"/>
    </row>
    <row r="23" spans="1:10" ht="14.1" customHeight="1" x14ac:dyDescent="0.2">
      <c r="A23" s="64"/>
      <c r="B23" s="67" t="str">
        <f>IFERROR(CODE(RIGHT(WheatBread3[[#This Row],[UPC]],1)) - 48,"")</f>
        <v/>
      </c>
      <c r="C23" s="67" t="str">
        <f>IFERROR(CODE(10 - MOD(3*SUM(MID(WheatBread3[UPC],2,1),MID(WheatBread3[UPC],4,1),MID(WheatBread3[UPC],6,1),MID(WheatBread3[UPC],8,1),MID(WheatBread3[UPC],10,1),MID(WheatBread3[UPC],12,1))+SUM(MID(WheatBread3[UPC],1,1),MID(WheatBread3[UPC],3,1),MID(WheatBread3[UPC],5,1),MID(WheatBread3[UPC],7,1),MID(WheatBread3[UPC],9,1),MID(WheatBread3[UPC],11,1)),10))-48,"")</f>
        <v/>
      </c>
      <c r="D23" s="67" t="str">
        <f>IF(WheatBread3[[#This Row],[Calc Check]]="","",IF(WheatBread3[[#This Row],[Calc Check]]=10,IF(WheatBread3[[#This Row],[UPC Check]]=0,"YES","NO"),IF(WheatBread3[[#This Row],[Calc Check]]=WheatBread3[[#This Row],[UPC Check]],"YES","NO")))</f>
        <v/>
      </c>
      <c r="E23" s="65"/>
      <c r="F23" s="65"/>
      <c r="G23" s="65"/>
      <c r="H23" s="70">
        <v>16</v>
      </c>
      <c r="I23" s="63"/>
      <c r="J23" s="66"/>
    </row>
    <row r="24" spans="1:10" ht="14.1" customHeight="1" x14ac:dyDescent="0.2">
      <c r="A24" s="64"/>
      <c r="B24" s="67" t="str">
        <f>IFERROR(CODE(RIGHT(WheatBread3[[#This Row],[UPC]],1)) - 48,"")</f>
        <v/>
      </c>
      <c r="C24" s="67" t="str">
        <f>IFERROR(CODE(10 - MOD(3*SUM(MID(WheatBread3[UPC],2,1),MID(WheatBread3[UPC],4,1),MID(WheatBread3[UPC],6,1),MID(WheatBread3[UPC],8,1),MID(WheatBread3[UPC],10,1),MID(WheatBread3[UPC],12,1))+SUM(MID(WheatBread3[UPC],1,1),MID(WheatBread3[UPC],3,1),MID(WheatBread3[UPC],5,1),MID(WheatBread3[UPC],7,1),MID(WheatBread3[UPC],9,1),MID(WheatBread3[UPC],11,1)),10))-48,"")</f>
        <v/>
      </c>
      <c r="D24" s="67" t="str">
        <f>IF(WheatBread3[[#This Row],[Calc Check]]="","",IF(WheatBread3[[#This Row],[Calc Check]]=10,IF(WheatBread3[[#This Row],[UPC Check]]=0,"YES","NO"),IF(WheatBread3[[#This Row],[Calc Check]]=WheatBread3[[#This Row],[UPC Check]],"YES","NO")))</f>
        <v/>
      </c>
      <c r="E24" s="65"/>
      <c r="F24" s="65"/>
      <c r="G24" s="65"/>
      <c r="H24" s="70">
        <v>16</v>
      </c>
      <c r="I24" s="63"/>
      <c r="J24" s="66"/>
    </row>
    <row r="25" spans="1:10" ht="14.1" customHeight="1" x14ac:dyDescent="0.2">
      <c r="A25" s="64"/>
      <c r="B25" s="67" t="str">
        <f>IFERROR(CODE(RIGHT(WheatBread3[[#This Row],[UPC]],1)) - 48,"")</f>
        <v/>
      </c>
      <c r="C25" s="67" t="str">
        <f>IFERROR(CODE(10 - MOD(3*SUM(MID(WheatBread3[UPC],2,1),MID(WheatBread3[UPC],4,1),MID(WheatBread3[UPC],6,1),MID(WheatBread3[UPC],8,1),MID(WheatBread3[UPC],10,1),MID(WheatBread3[UPC],12,1))+SUM(MID(WheatBread3[UPC],1,1),MID(WheatBread3[UPC],3,1),MID(WheatBread3[UPC],5,1),MID(WheatBread3[UPC],7,1),MID(WheatBread3[UPC],9,1),MID(WheatBread3[UPC],11,1)),10))-48,"")</f>
        <v/>
      </c>
      <c r="D25" s="67" t="str">
        <f>IF(WheatBread3[[#This Row],[Calc Check]]="","",IF(WheatBread3[[#This Row],[Calc Check]]=10,IF(WheatBread3[[#This Row],[UPC Check]]=0,"YES","NO"),IF(WheatBread3[[#This Row],[Calc Check]]=WheatBread3[[#This Row],[UPC Check]],"YES","NO")))</f>
        <v/>
      </c>
      <c r="E25" s="65"/>
      <c r="F25" s="65"/>
      <c r="G25" s="65"/>
      <c r="H25" s="70">
        <v>16</v>
      </c>
      <c r="I25" s="63"/>
      <c r="J25" s="66"/>
    </row>
    <row r="26" spans="1:10" ht="14.1" customHeight="1" x14ac:dyDescent="0.2">
      <c r="A26" s="64"/>
      <c r="B26" s="67" t="str">
        <f>IFERROR(CODE(RIGHT(WheatBread3[[#This Row],[UPC]],1)) - 48,"")</f>
        <v/>
      </c>
      <c r="C26" s="67" t="str">
        <f>IFERROR(CODE(10 - MOD(3*SUM(MID(WheatBread3[UPC],2,1),MID(WheatBread3[UPC],4,1),MID(WheatBread3[UPC],6,1),MID(WheatBread3[UPC],8,1),MID(WheatBread3[UPC],10,1),MID(WheatBread3[UPC],12,1))+SUM(MID(WheatBread3[UPC],1,1),MID(WheatBread3[UPC],3,1),MID(WheatBread3[UPC],5,1),MID(WheatBread3[UPC],7,1),MID(WheatBread3[UPC],9,1),MID(WheatBread3[UPC],11,1)),10))-48,"")</f>
        <v/>
      </c>
      <c r="D26" s="67" t="str">
        <f>IF(WheatBread3[[#This Row],[Calc Check]]="","",IF(WheatBread3[[#This Row],[Calc Check]]=10,IF(WheatBread3[[#This Row],[UPC Check]]=0,"YES","NO"),IF(WheatBread3[[#This Row],[Calc Check]]=WheatBread3[[#This Row],[UPC Check]],"YES","NO")))</f>
        <v/>
      </c>
      <c r="E26" s="65"/>
      <c r="F26" s="65"/>
      <c r="G26" s="65"/>
      <c r="H26" s="70">
        <v>16</v>
      </c>
      <c r="I26" s="63"/>
      <c r="J26" s="66"/>
    </row>
    <row r="27" spans="1:10" ht="14.1" customHeight="1" x14ac:dyDescent="0.2">
      <c r="A27" s="64"/>
      <c r="B27" s="67" t="str">
        <f>IFERROR(CODE(RIGHT(WheatBread3[[#This Row],[UPC]],1)) - 48,"")</f>
        <v/>
      </c>
      <c r="C27" s="67" t="str">
        <f>IFERROR(CODE(10 - MOD(3*SUM(MID(WheatBread3[UPC],2,1),MID(WheatBread3[UPC],4,1),MID(WheatBread3[UPC],6,1),MID(WheatBread3[UPC],8,1),MID(WheatBread3[UPC],10,1),MID(WheatBread3[UPC],12,1))+SUM(MID(WheatBread3[UPC],1,1),MID(WheatBread3[UPC],3,1),MID(WheatBread3[UPC],5,1),MID(WheatBread3[UPC],7,1),MID(WheatBread3[UPC],9,1),MID(WheatBread3[UPC],11,1)),10))-48,"")</f>
        <v/>
      </c>
      <c r="D27" s="67" t="str">
        <f>IF(WheatBread3[[#This Row],[Calc Check]]="","",IF(WheatBread3[[#This Row],[Calc Check]]=10,IF(WheatBread3[[#This Row],[UPC Check]]=0,"YES","NO"),IF(WheatBread3[[#This Row],[Calc Check]]=WheatBread3[[#This Row],[UPC Check]],"YES","NO")))</f>
        <v/>
      </c>
      <c r="E27" s="65"/>
      <c r="F27" s="65"/>
      <c r="G27" s="65"/>
      <c r="H27" s="70">
        <v>16</v>
      </c>
      <c r="I27" s="63"/>
      <c r="J27" s="66"/>
    </row>
    <row r="28" spans="1:10" ht="14.1" customHeight="1" x14ac:dyDescent="0.2">
      <c r="A28" s="64"/>
      <c r="B28" s="67" t="str">
        <f>IFERROR(CODE(RIGHT(WheatBread3[[#This Row],[UPC]],1)) - 48,"")</f>
        <v/>
      </c>
      <c r="C28" s="67" t="str">
        <f>IFERROR(CODE(10 - MOD(3*SUM(MID(WheatBread3[UPC],2,1),MID(WheatBread3[UPC],4,1),MID(WheatBread3[UPC],6,1),MID(WheatBread3[UPC],8,1),MID(WheatBread3[UPC],10,1),MID(WheatBread3[UPC],12,1))+SUM(MID(WheatBread3[UPC],1,1),MID(WheatBread3[UPC],3,1),MID(WheatBread3[UPC],5,1),MID(WheatBread3[UPC],7,1),MID(WheatBread3[UPC],9,1),MID(WheatBread3[UPC],11,1)),10))-48,"")</f>
        <v/>
      </c>
      <c r="D28" s="67" t="str">
        <f>IF(WheatBread3[[#This Row],[Calc Check]]="","",IF(WheatBread3[[#This Row],[Calc Check]]=10,IF(WheatBread3[[#This Row],[UPC Check]]=0,"YES","NO"),IF(WheatBread3[[#This Row],[Calc Check]]=WheatBread3[[#This Row],[UPC Check]],"YES","NO")))</f>
        <v/>
      </c>
      <c r="E28" s="65"/>
      <c r="F28" s="65"/>
      <c r="G28" s="65"/>
      <c r="H28" s="70">
        <v>16</v>
      </c>
      <c r="I28" s="63"/>
      <c r="J28" s="66"/>
    </row>
    <row r="29" spans="1:10" ht="14.1" customHeight="1" x14ac:dyDescent="0.2">
      <c r="A29" s="64"/>
      <c r="B29" s="67" t="str">
        <f>IFERROR(CODE(RIGHT(WheatBread3[[#This Row],[UPC]],1)) - 48,"")</f>
        <v/>
      </c>
      <c r="C29" s="67" t="str">
        <f>IFERROR(CODE(10 - MOD(3*SUM(MID(WheatBread3[UPC],2,1),MID(WheatBread3[UPC],4,1),MID(WheatBread3[UPC],6,1),MID(WheatBread3[UPC],8,1),MID(WheatBread3[UPC],10,1),MID(WheatBread3[UPC],12,1))+SUM(MID(WheatBread3[UPC],1,1),MID(WheatBread3[UPC],3,1),MID(WheatBread3[UPC],5,1),MID(WheatBread3[UPC],7,1),MID(WheatBread3[UPC],9,1),MID(WheatBread3[UPC],11,1)),10))-48,"")</f>
        <v/>
      </c>
      <c r="D29" s="67" t="str">
        <f>IF(WheatBread3[[#This Row],[Calc Check]]="","",IF(WheatBread3[[#This Row],[Calc Check]]=10,IF(WheatBread3[[#This Row],[UPC Check]]=0,"YES","NO"),IF(WheatBread3[[#This Row],[Calc Check]]=WheatBread3[[#This Row],[UPC Check]],"YES","NO")))</f>
        <v/>
      </c>
      <c r="E29" s="65"/>
      <c r="F29" s="65"/>
      <c r="G29" s="65"/>
      <c r="H29" s="70">
        <v>16</v>
      </c>
      <c r="I29" s="63"/>
      <c r="J29" s="66"/>
    </row>
    <row r="30" spans="1:10" ht="14.1" customHeight="1" x14ac:dyDescent="0.2">
      <c r="A30" s="64"/>
      <c r="B30" s="67" t="str">
        <f>IFERROR(CODE(RIGHT(WheatBread3[[#This Row],[UPC]],1)) - 48,"")</f>
        <v/>
      </c>
      <c r="C30" s="67" t="str">
        <f>IFERROR(CODE(10 - MOD(3*SUM(MID(WheatBread3[UPC],2,1),MID(WheatBread3[UPC],4,1),MID(WheatBread3[UPC],6,1),MID(WheatBread3[UPC],8,1),MID(WheatBread3[UPC],10,1),MID(WheatBread3[UPC],12,1))+SUM(MID(WheatBread3[UPC],1,1),MID(WheatBread3[UPC],3,1),MID(WheatBread3[UPC],5,1),MID(WheatBread3[UPC],7,1),MID(WheatBread3[UPC],9,1),MID(WheatBread3[UPC],11,1)),10))-48,"")</f>
        <v/>
      </c>
      <c r="D30" s="67" t="str">
        <f>IF(WheatBread3[[#This Row],[Calc Check]]="","",IF(WheatBread3[[#This Row],[Calc Check]]=10,IF(WheatBread3[[#This Row],[UPC Check]]=0,"YES","NO"),IF(WheatBread3[[#This Row],[Calc Check]]=WheatBread3[[#This Row],[UPC Check]],"YES","NO")))</f>
        <v/>
      </c>
      <c r="E30" s="65"/>
      <c r="F30" s="65"/>
      <c r="G30" s="65"/>
      <c r="H30" s="70">
        <v>16</v>
      </c>
      <c r="I30" s="63"/>
      <c r="J30" s="66"/>
    </row>
    <row r="31" spans="1:10" ht="14.1" customHeight="1" x14ac:dyDescent="0.2">
      <c r="A31" s="64"/>
      <c r="B31" s="67" t="str">
        <f>IFERROR(CODE(RIGHT(WheatBread3[[#This Row],[UPC]],1)) - 48,"")</f>
        <v/>
      </c>
      <c r="C31" s="67" t="str">
        <f>IFERROR(CODE(10 - MOD(3*SUM(MID(WheatBread3[UPC],2,1),MID(WheatBread3[UPC],4,1),MID(WheatBread3[UPC],6,1),MID(WheatBread3[UPC],8,1),MID(WheatBread3[UPC],10,1),MID(WheatBread3[UPC],12,1))+SUM(MID(WheatBread3[UPC],1,1),MID(WheatBread3[UPC],3,1),MID(WheatBread3[UPC],5,1),MID(WheatBread3[UPC],7,1),MID(WheatBread3[UPC],9,1),MID(WheatBread3[UPC],11,1)),10))-48,"")</f>
        <v/>
      </c>
      <c r="D31" s="67" t="str">
        <f>IF(WheatBread3[[#This Row],[Calc Check]]="","",IF(WheatBread3[[#This Row],[Calc Check]]=10,IF(WheatBread3[[#This Row],[UPC Check]]=0,"YES","NO"),IF(WheatBread3[[#This Row],[Calc Check]]=WheatBread3[[#This Row],[UPC Check]],"YES","NO")))</f>
        <v/>
      </c>
      <c r="E31" s="65"/>
      <c r="F31" s="65"/>
      <c r="G31" s="65"/>
      <c r="H31" s="70">
        <v>16</v>
      </c>
      <c r="I31" s="63"/>
      <c r="J31" s="66"/>
    </row>
    <row r="32" spans="1:10" ht="14.1" customHeight="1" x14ac:dyDescent="0.2">
      <c r="A32" s="64"/>
      <c r="B32" s="67" t="str">
        <f>IFERROR(CODE(RIGHT(WheatBread3[[#This Row],[UPC]],1)) - 48,"")</f>
        <v/>
      </c>
      <c r="C32" s="67" t="str">
        <f>IFERROR(CODE(10 - MOD(3*SUM(MID(WheatBread3[UPC],2,1),MID(WheatBread3[UPC],4,1),MID(WheatBread3[UPC],6,1),MID(WheatBread3[UPC],8,1),MID(WheatBread3[UPC],10,1),MID(WheatBread3[UPC],12,1))+SUM(MID(WheatBread3[UPC],1,1),MID(WheatBread3[UPC],3,1),MID(WheatBread3[UPC],5,1),MID(WheatBread3[UPC],7,1),MID(WheatBread3[UPC],9,1),MID(WheatBread3[UPC],11,1)),10))-48,"")</f>
        <v/>
      </c>
      <c r="D32" s="67" t="str">
        <f>IF(WheatBread3[[#This Row],[Calc Check]]="","",IF(WheatBread3[[#This Row],[Calc Check]]=10,IF(WheatBread3[[#This Row],[UPC Check]]=0,"YES","NO"),IF(WheatBread3[[#This Row],[Calc Check]]=WheatBread3[[#This Row],[UPC Check]],"YES","NO")))</f>
        <v/>
      </c>
      <c r="E32" s="65"/>
      <c r="F32" s="65"/>
      <c r="G32" s="65"/>
      <c r="H32" s="70">
        <v>16</v>
      </c>
      <c r="I32" s="63"/>
      <c r="J32" s="66"/>
    </row>
    <row r="33" spans="1:10" ht="14.1" customHeight="1" x14ac:dyDescent="0.2">
      <c r="A33" s="64"/>
      <c r="B33" s="67" t="str">
        <f>IFERROR(CODE(RIGHT(WheatBread3[[#This Row],[UPC]],1)) - 48,"")</f>
        <v/>
      </c>
      <c r="C33" s="67" t="str">
        <f>IFERROR(CODE(10 - MOD(3*SUM(MID(WheatBread3[UPC],2,1),MID(WheatBread3[UPC],4,1),MID(WheatBread3[UPC],6,1),MID(WheatBread3[UPC],8,1),MID(WheatBread3[UPC],10,1),MID(WheatBread3[UPC],12,1))+SUM(MID(WheatBread3[UPC],1,1),MID(WheatBread3[UPC],3,1),MID(WheatBread3[UPC],5,1),MID(WheatBread3[UPC],7,1),MID(WheatBread3[UPC],9,1),MID(WheatBread3[UPC],11,1)),10))-48,"")</f>
        <v/>
      </c>
      <c r="D33" s="67" t="str">
        <f>IF(WheatBread3[[#This Row],[Calc Check]]="","",IF(WheatBread3[[#This Row],[Calc Check]]=10,IF(WheatBread3[[#This Row],[UPC Check]]=0,"YES","NO"),IF(WheatBread3[[#This Row],[Calc Check]]=WheatBread3[[#This Row],[UPC Check]],"YES","NO")))</f>
        <v/>
      </c>
      <c r="E33" s="65"/>
      <c r="F33" s="65"/>
      <c r="G33" s="65"/>
      <c r="H33" s="70">
        <v>16</v>
      </c>
      <c r="I33" s="63"/>
      <c r="J33" s="66"/>
    </row>
    <row r="34" spans="1:10" ht="14.1" customHeight="1" x14ac:dyDescent="0.2">
      <c r="A34" s="64"/>
      <c r="B34" s="67" t="str">
        <f>IFERROR(CODE(RIGHT(WheatBread3[[#This Row],[UPC]],1)) - 48,"")</f>
        <v/>
      </c>
      <c r="C34" s="67" t="str">
        <f>IFERROR(CODE(10 - MOD(3*SUM(MID(WheatBread3[UPC],2,1),MID(WheatBread3[UPC],4,1),MID(WheatBread3[UPC],6,1),MID(WheatBread3[UPC],8,1),MID(WheatBread3[UPC],10,1),MID(WheatBread3[UPC],12,1))+SUM(MID(WheatBread3[UPC],1,1),MID(WheatBread3[UPC],3,1),MID(WheatBread3[UPC],5,1),MID(WheatBread3[UPC],7,1),MID(WheatBread3[UPC],9,1),MID(WheatBread3[UPC],11,1)),10))-48,"")</f>
        <v/>
      </c>
      <c r="D34" s="67" t="str">
        <f>IF(WheatBread3[[#This Row],[Calc Check]]="","",IF(WheatBread3[[#This Row],[Calc Check]]=10,IF(WheatBread3[[#This Row],[UPC Check]]=0,"YES","NO"),IF(WheatBread3[[#This Row],[Calc Check]]=WheatBread3[[#This Row],[UPC Check]],"YES","NO")))</f>
        <v/>
      </c>
      <c r="E34" s="65"/>
      <c r="F34" s="65"/>
      <c r="G34" s="65"/>
      <c r="H34" s="70">
        <v>16</v>
      </c>
      <c r="I34" s="63"/>
      <c r="J34" s="66"/>
    </row>
    <row r="35" spans="1:10" ht="14.1" customHeight="1" x14ac:dyDescent="0.2">
      <c r="A35" s="64"/>
      <c r="B35" s="67" t="str">
        <f>IFERROR(CODE(RIGHT(WheatBread3[[#This Row],[UPC]],1)) - 48,"")</f>
        <v/>
      </c>
      <c r="C35" s="67" t="str">
        <f>IFERROR(CODE(10 - MOD(3*SUM(MID(WheatBread3[UPC],2,1),MID(WheatBread3[UPC],4,1),MID(WheatBread3[UPC],6,1),MID(WheatBread3[UPC],8,1),MID(WheatBread3[UPC],10,1),MID(WheatBread3[UPC],12,1))+SUM(MID(WheatBread3[UPC],1,1),MID(WheatBread3[UPC],3,1),MID(WheatBread3[UPC],5,1),MID(WheatBread3[UPC],7,1),MID(WheatBread3[UPC],9,1),MID(WheatBread3[UPC],11,1)),10))-48,"")</f>
        <v/>
      </c>
      <c r="D35" s="67" t="str">
        <f>IF(WheatBread3[[#This Row],[Calc Check]]="","",IF(WheatBread3[[#This Row],[Calc Check]]=10,IF(WheatBread3[[#This Row],[UPC Check]]=0,"YES","NO"),IF(WheatBread3[[#This Row],[Calc Check]]=WheatBread3[[#This Row],[UPC Check]],"YES","NO")))</f>
        <v/>
      </c>
      <c r="E35" s="65"/>
      <c r="F35" s="65"/>
      <c r="G35" s="65"/>
      <c r="H35" s="70">
        <v>16</v>
      </c>
      <c r="I35" s="63"/>
      <c r="J35" s="66"/>
    </row>
  </sheetData>
  <sheetProtection algorithmName="SHA-512" hashValue="L195tbtaxk7IqG6ULdjBMQNshYHotMbiddoAnT7fJSSHR2CLOjaH6B1GJRHMTljN9wjh8h4AQfv8jUQ/NO8MoA==" saltValue="WMJUjHS3C19H1ybLZlkK4A==" spinCount="100000" sheet="1" objects="1" scenarios="1" selectLockedCells="1"/>
  <mergeCells count="12">
    <mergeCell ref="A1:G1"/>
    <mergeCell ref="D7:F7"/>
    <mergeCell ref="D8:F8"/>
    <mergeCell ref="D9:F9"/>
    <mergeCell ref="A3:C3"/>
    <mergeCell ref="A4:C4"/>
    <mergeCell ref="A5:C5"/>
    <mergeCell ref="A6:C6"/>
    <mergeCell ref="D3:F3"/>
    <mergeCell ref="D4:F4"/>
    <mergeCell ref="D5:F5"/>
    <mergeCell ref="D6:F6"/>
  </mergeCells>
  <dataValidations count="1">
    <dataValidation allowBlank="1" showInputMessage="1" sqref="J17:J35"/>
  </dataValidations>
  <pageMargins left="0.7" right="0.7" top="0.75" bottom="0.75" header="0.3" footer="0.3"/>
  <pageSetup paperSize="5" orientation="landscape" r:id="rId1"/>
  <headerFooter>
    <oddHeader>&amp;C2017-2019 Louisiana WIC Approved Foods Product Review</oddHeader>
  </headerFooter>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zoomScaleNormal="100" workbookViewId="0">
      <selection activeCell="A14" sqref="A14"/>
    </sheetView>
  </sheetViews>
  <sheetFormatPr defaultColWidth="8.7109375" defaultRowHeight="12.75" x14ac:dyDescent="0.2"/>
  <cols>
    <col min="1" max="1" width="21.42578125" style="19" customWidth="1"/>
    <col min="2" max="4" width="7.140625" style="19" customWidth="1"/>
    <col min="5" max="7" width="18.140625" style="19" customWidth="1"/>
    <col min="8" max="8" width="15.5703125" style="19" customWidth="1"/>
    <col min="9" max="9" width="13.7109375" style="42" customWidth="1"/>
    <col min="10" max="10" width="39.140625" style="42" customWidth="1"/>
    <col min="11" max="11" width="13.5703125" style="19" customWidth="1"/>
    <col min="12" max="12" width="14.28515625" style="19" customWidth="1"/>
    <col min="13" max="13" width="13.5703125" style="19" customWidth="1"/>
    <col min="14" max="14" width="14.28515625" style="19" customWidth="1"/>
    <col min="15" max="15" width="13.85546875" style="19" customWidth="1"/>
    <col min="16" max="16" width="46.7109375" style="19" customWidth="1"/>
    <col min="17" max="16384" width="8.7109375" style="19"/>
  </cols>
  <sheetData>
    <row r="1" spans="1:14" s="11" customFormat="1" ht="99.95" customHeight="1" x14ac:dyDescent="0.2">
      <c r="A1" s="104" t="s">
        <v>88</v>
      </c>
      <c r="B1" s="104"/>
      <c r="C1" s="104"/>
      <c r="D1" s="104"/>
      <c r="E1" s="104"/>
      <c r="F1" s="104"/>
      <c r="G1" s="104"/>
    </row>
    <row r="2" spans="1:14" ht="15" x14ac:dyDescent="0.25">
      <c r="A2" s="31"/>
      <c r="B2" s="30"/>
      <c r="C2" s="35"/>
      <c r="D2" s="35"/>
      <c r="E2" s="31"/>
      <c r="F2" s="32"/>
      <c r="G2" s="32"/>
      <c r="H2" s="32"/>
      <c r="I2" s="33"/>
      <c r="J2" s="33"/>
      <c r="K2" s="31"/>
      <c r="L2" s="31"/>
      <c r="M2" s="34"/>
      <c r="N2" s="34"/>
    </row>
    <row r="3" spans="1:14" ht="14.1" customHeight="1" x14ac:dyDescent="0.2">
      <c r="A3" s="105" t="s">
        <v>75</v>
      </c>
      <c r="B3" s="105"/>
      <c r="C3" s="69"/>
      <c r="D3" s="105" t="s">
        <v>79</v>
      </c>
      <c r="E3" s="105"/>
      <c r="F3" s="105"/>
      <c r="G3" s="105"/>
      <c r="H3" s="32"/>
      <c r="I3" s="33"/>
      <c r="J3" s="33"/>
      <c r="K3" s="31"/>
      <c r="L3" s="31"/>
      <c r="M3" s="34"/>
      <c r="N3" s="34"/>
    </row>
    <row r="4" spans="1:14" ht="14.45" customHeight="1" x14ac:dyDescent="0.2">
      <c r="A4" s="102" t="s">
        <v>76</v>
      </c>
      <c r="B4" s="102"/>
      <c r="C4" s="68"/>
      <c r="D4" s="102" t="s">
        <v>90</v>
      </c>
      <c r="E4" s="102"/>
      <c r="F4" s="102"/>
      <c r="G4" s="102"/>
      <c r="H4" s="32"/>
      <c r="I4" s="33"/>
      <c r="J4" s="33"/>
      <c r="K4" s="36"/>
      <c r="L4" s="36"/>
      <c r="M4" s="37"/>
      <c r="N4" s="37"/>
    </row>
    <row r="5" spans="1:14" ht="14.45" customHeight="1" x14ac:dyDescent="0.2">
      <c r="A5" s="102" t="s">
        <v>89</v>
      </c>
      <c r="B5" s="102"/>
      <c r="C5" s="68"/>
      <c r="D5" s="102" t="s">
        <v>91</v>
      </c>
      <c r="E5" s="102"/>
      <c r="F5" s="102"/>
      <c r="G5" s="102"/>
      <c r="H5" s="32"/>
      <c r="I5" s="33"/>
      <c r="J5" s="33"/>
      <c r="K5" s="31"/>
      <c r="L5" s="31"/>
      <c r="M5" s="34"/>
      <c r="N5" s="34"/>
    </row>
    <row r="6" spans="1:14" ht="14.45" customHeight="1" x14ac:dyDescent="0.2">
      <c r="C6" s="68"/>
      <c r="D6" s="102" t="s">
        <v>92</v>
      </c>
      <c r="E6" s="102"/>
      <c r="F6" s="102"/>
      <c r="G6" s="102"/>
      <c r="H6" s="32"/>
      <c r="I6" s="33"/>
      <c r="J6" s="33"/>
      <c r="K6" s="31"/>
      <c r="L6" s="31"/>
      <c r="M6" s="34"/>
      <c r="N6" s="34"/>
    </row>
    <row r="7" spans="1:14" ht="14.45" customHeight="1" x14ac:dyDescent="0.2">
      <c r="A7" s="59"/>
      <c r="B7" s="59"/>
      <c r="C7" s="59"/>
      <c r="D7" s="102"/>
      <c r="E7" s="102"/>
      <c r="F7" s="102"/>
      <c r="G7" s="32"/>
      <c r="H7" s="32"/>
      <c r="I7" s="33"/>
      <c r="J7" s="33"/>
      <c r="K7" s="31"/>
      <c r="L7" s="31"/>
      <c r="M7" s="34"/>
      <c r="N7" s="34"/>
    </row>
    <row r="8" spans="1:14" s="44" customFormat="1" x14ac:dyDescent="0.2">
      <c r="A8" s="49"/>
      <c r="B8" s="49"/>
      <c r="C8" s="49"/>
      <c r="D8" s="49"/>
      <c r="E8" s="50"/>
      <c r="F8" s="51"/>
      <c r="G8" s="47"/>
      <c r="H8" s="52"/>
      <c r="I8" s="52"/>
      <c r="J8" s="52"/>
      <c r="K8" s="45"/>
      <c r="L8" s="45"/>
      <c r="M8" s="53"/>
      <c r="N8" s="53"/>
    </row>
    <row r="9" spans="1:14" s="44" customFormat="1" x14ac:dyDescent="0.2">
      <c r="A9" s="57" t="s">
        <v>61</v>
      </c>
      <c r="B9" s="45"/>
      <c r="C9" s="45"/>
      <c r="D9" s="45"/>
      <c r="E9" s="45"/>
      <c r="F9" s="45"/>
      <c r="G9" s="46"/>
      <c r="H9" s="45"/>
      <c r="I9" s="52"/>
      <c r="J9" s="52"/>
      <c r="K9" s="45"/>
      <c r="L9" s="45"/>
      <c r="M9" s="53"/>
      <c r="N9" s="53"/>
    </row>
    <row r="10" spans="1:14" s="44" customFormat="1" x14ac:dyDescent="0.2">
      <c r="A10" s="45" t="s">
        <v>48</v>
      </c>
      <c r="B10" s="45"/>
      <c r="C10" s="45"/>
      <c r="D10" s="45"/>
      <c r="E10" s="45"/>
      <c r="F10" s="45"/>
      <c r="G10" s="46"/>
      <c r="H10" s="45"/>
      <c r="I10" s="52"/>
      <c r="J10" s="52"/>
      <c r="K10" s="45"/>
      <c r="L10" s="45"/>
      <c r="M10" s="53"/>
      <c r="N10" s="53"/>
    </row>
    <row r="11" spans="1:14" ht="14.25" x14ac:dyDescent="0.2">
      <c r="A11" s="54" t="s">
        <v>62</v>
      </c>
      <c r="B11" s="39"/>
      <c r="C11" s="39"/>
      <c r="D11" s="39"/>
      <c r="E11" s="39"/>
      <c r="F11" s="39"/>
      <c r="G11" s="32"/>
      <c r="H11" s="31"/>
      <c r="I11" s="38"/>
      <c r="J11" s="38"/>
      <c r="K11" s="31"/>
      <c r="L11" s="31"/>
      <c r="M11" s="34"/>
      <c r="N11" s="34"/>
    </row>
    <row r="12" spans="1:14" ht="14.25" x14ac:dyDescent="0.2">
      <c r="A12" s="53"/>
      <c r="B12" s="34"/>
      <c r="C12" s="40"/>
      <c r="D12" s="40"/>
      <c r="E12" s="34"/>
      <c r="F12" s="40"/>
      <c r="G12" s="41"/>
      <c r="H12" s="34"/>
      <c r="I12" s="1"/>
      <c r="J12" s="1"/>
      <c r="K12" s="34"/>
      <c r="L12" s="34"/>
      <c r="M12" s="34"/>
      <c r="N12" s="34"/>
    </row>
    <row r="13" spans="1:14" ht="25.5" customHeight="1" x14ac:dyDescent="0.2">
      <c r="A13" s="60" t="s">
        <v>0</v>
      </c>
      <c r="B13" s="61" t="s">
        <v>73</v>
      </c>
      <c r="C13" s="61" t="s">
        <v>74</v>
      </c>
      <c r="D13" s="61" t="s">
        <v>1</v>
      </c>
      <c r="E13" s="61" t="s">
        <v>50</v>
      </c>
      <c r="F13" s="61" t="s">
        <v>51</v>
      </c>
      <c r="G13" s="61" t="s">
        <v>70</v>
      </c>
      <c r="H13" s="61" t="s">
        <v>63</v>
      </c>
      <c r="I13" s="61" t="s">
        <v>86</v>
      </c>
      <c r="J13" s="62" t="s">
        <v>289</v>
      </c>
    </row>
    <row r="14" spans="1:14" ht="14.1" customHeight="1" x14ac:dyDescent="0.2">
      <c r="A14" s="64"/>
      <c r="B14" s="67" t="str">
        <f>IFERROR(CODE(RIGHT(WheatBread35[[#This Row],[UPC]],1)) - 48,"")</f>
        <v/>
      </c>
      <c r="C14" s="67" t="str">
        <f>IFERROR(CODE(10 - MOD(3*SUM(MID(WheatBread35[UPC],2,1),MID(WheatBread35[UPC],4,1),MID(WheatBread35[UPC],6,1),MID(WheatBread35[UPC],8,1),MID(WheatBread35[UPC],10,1),MID(WheatBread35[UPC],12,1))+SUM(MID(WheatBread35[UPC],1,1),MID(WheatBread35[UPC],3,1),MID(WheatBread35[UPC],5,1),MID(WheatBread35[UPC],7,1),MID(WheatBread35[UPC],9,1),MID(WheatBread35[UPC],11,1)),10))-48,"")</f>
        <v/>
      </c>
      <c r="D14" s="67" t="str">
        <f>IF(WheatBread35[[#This Row],[Calc Check]]="","",IF(WheatBread35[[#This Row],[Calc Check]]=10,IF(WheatBread35[[#This Row],[UPC Check]]=0,"YES","NO"),IF(WheatBread35[[#This Row],[Calc Check]]=WheatBread35[[#This Row],[UPC Check]],"YES","NO")))</f>
        <v/>
      </c>
      <c r="E14" s="65"/>
      <c r="F14" s="65"/>
      <c r="G14" s="65"/>
      <c r="H14" s="70">
        <v>16</v>
      </c>
      <c r="I14" s="63"/>
      <c r="J14" s="66"/>
    </row>
    <row r="15" spans="1:14" ht="14.1" customHeight="1" x14ac:dyDescent="0.2">
      <c r="A15" s="64"/>
      <c r="B15" s="67" t="str">
        <f>IFERROR(CODE(RIGHT(WheatBread35[[#This Row],[UPC]],1)) - 48,"")</f>
        <v/>
      </c>
      <c r="C15" s="67" t="str">
        <f>IFERROR(CODE(10 - MOD(3*SUM(MID(WheatBread35[UPC],2,1),MID(WheatBread35[UPC],4,1),MID(WheatBread35[UPC],6,1),MID(WheatBread35[UPC],8,1),MID(WheatBread35[UPC],10,1),MID(WheatBread35[UPC],12,1))+SUM(MID(WheatBread35[UPC],1,1),MID(WheatBread35[UPC],3,1),MID(WheatBread35[UPC],5,1),MID(WheatBread35[UPC],7,1),MID(WheatBread35[UPC],9,1),MID(WheatBread35[UPC],11,1)),10))-48,"")</f>
        <v/>
      </c>
      <c r="D15" s="67" t="str">
        <f>IF(WheatBread35[[#This Row],[Calc Check]]="","",IF(WheatBread35[[#This Row],[Calc Check]]=10,IF(WheatBread35[[#This Row],[UPC Check]]=0,"YES","NO"),IF(WheatBread35[[#This Row],[Calc Check]]=WheatBread35[[#This Row],[UPC Check]],"YES","NO")))</f>
        <v/>
      </c>
      <c r="E15" s="65"/>
      <c r="F15" s="65"/>
      <c r="G15" s="65"/>
      <c r="H15" s="70">
        <v>16</v>
      </c>
      <c r="I15" s="63"/>
      <c r="J15" s="66"/>
    </row>
    <row r="16" spans="1:14" ht="14.1" customHeight="1" x14ac:dyDescent="0.2">
      <c r="A16" s="64"/>
      <c r="B16" s="67" t="str">
        <f>IFERROR(CODE(RIGHT(WheatBread35[[#This Row],[UPC]],1)) - 48,"")</f>
        <v/>
      </c>
      <c r="C16" s="67" t="str">
        <f>IFERROR(CODE(10 - MOD(3*SUM(MID(WheatBread35[UPC],2,1),MID(WheatBread35[UPC],4,1),MID(WheatBread35[UPC],6,1),MID(WheatBread35[UPC],8,1),MID(WheatBread35[UPC],10,1),MID(WheatBread35[UPC],12,1))+SUM(MID(WheatBread35[UPC],1,1),MID(WheatBread35[UPC],3,1),MID(WheatBread35[UPC],5,1),MID(WheatBread35[UPC],7,1),MID(WheatBread35[UPC],9,1),MID(WheatBread35[UPC],11,1)),10))-48,"")</f>
        <v/>
      </c>
      <c r="D16" s="67" t="str">
        <f>IF(WheatBread35[[#This Row],[Calc Check]]="","",IF(WheatBread35[[#This Row],[Calc Check]]=10,IF(WheatBread35[[#This Row],[UPC Check]]=0,"YES","NO"),IF(WheatBread35[[#This Row],[Calc Check]]=WheatBread35[[#This Row],[UPC Check]],"YES","NO")))</f>
        <v/>
      </c>
      <c r="E16" s="65"/>
      <c r="F16" s="65"/>
      <c r="G16" s="65"/>
      <c r="H16" s="70">
        <v>16</v>
      </c>
      <c r="I16" s="63"/>
      <c r="J16" s="66"/>
    </row>
    <row r="17" spans="1:10" ht="14.1" customHeight="1" x14ac:dyDescent="0.2">
      <c r="A17" s="64"/>
      <c r="B17" s="67" t="str">
        <f>IFERROR(CODE(RIGHT(WheatBread35[[#This Row],[UPC]],1)) - 48,"")</f>
        <v/>
      </c>
      <c r="C17" s="67" t="str">
        <f>IFERROR(CODE(10 - MOD(3*SUM(MID(WheatBread35[UPC],2,1),MID(WheatBread35[UPC],4,1),MID(WheatBread35[UPC],6,1),MID(WheatBread35[UPC],8,1),MID(WheatBread35[UPC],10,1),MID(WheatBread35[UPC],12,1))+SUM(MID(WheatBread35[UPC],1,1),MID(WheatBread35[UPC],3,1),MID(WheatBread35[UPC],5,1),MID(WheatBread35[UPC],7,1),MID(WheatBread35[UPC],9,1),MID(WheatBread35[UPC],11,1)),10))-48,"")</f>
        <v/>
      </c>
      <c r="D17" s="67" t="str">
        <f>IF(WheatBread35[[#This Row],[Calc Check]]="","",IF(WheatBread35[[#This Row],[Calc Check]]=10,IF(WheatBread35[[#This Row],[UPC Check]]=0,"YES","NO"),IF(WheatBread35[[#This Row],[Calc Check]]=WheatBread35[[#This Row],[UPC Check]],"YES","NO")))</f>
        <v/>
      </c>
      <c r="E17" s="65"/>
      <c r="F17" s="65"/>
      <c r="G17" s="65"/>
      <c r="H17" s="70">
        <v>16</v>
      </c>
      <c r="I17" s="63"/>
      <c r="J17" s="66"/>
    </row>
    <row r="18" spans="1:10" ht="14.1" customHeight="1" x14ac:dyDescent="0.2">
      <c r="A18" s="64"/>
      <c r="B18" s="67" t="str">
        <f>IFERROR(CODE(RIGHT(WheatBread35[[#This Row],[UPC]],1)) - 48,"")</f>
        <v/>
      </c>
      <c r="C18" s="67" t="str">
        <f>IFERROR(CODE(10 - MOD(3*SUM(MID(WheatBread35[UPC],2,1),MID(WheatBread35[UPC],4,1),MID(WheatBread35[UPC],6,1),MID(WheatBread35[UPC],8,1),MID(WheatBread35[UPC],10,1),MID(WheatBread35[UPC],12,1))+SUM(MID(WheatBread35[UPC],1,1),MID(WheatBread35[UPC],3,1),MID(WheatBread35[UPC],5,1),MID(WheatBread35[UPC],7,1),MID(WheatBread35[UPC],9,1),MID(WheatBread35[UPC],11,1)),10))-48,"")</f>
        <v/>
      </c>
      <c r="D18" s="67" t="str">
        <f>IF(WheatBread35[[#This Row],[Calc Check]]="","",IF(WheatBread35[[#This Row],[Calc Check]]=10,IF(WheatBread35[[#This Row],[UPC Check]]=0,"YES","NO"),IF(WheatBread35[[#This Row],[Calc Check]]=WheatBread35[[#This Row],[UPC Check]],"YES","NO")))</f>
        <v/>
      </c>
      <c r="E18" s="65"/>
      <c r="F18" s="65"/>
      <c r="G18" s="65"/>
      <c r="H18" s="70">
        <v>16</v>
      </c>
      <c r="I18" s="63"/>
      <c r="J18" s="66"/>
    </row>
    <row r="19" spans="1:10" ht="14.1" customHeight="1" x14ac:dyDescent="0.2">
      <c r="A19" s="64"/>
      <c r="B19" s="67" t="str">
        <f>IFERROR(CODE(RIGHT(WheatBread35[[#This Row],[UPC]],1)) - 48,"")</f>
        <v/>
      </c>
      <c r="C19" s="67" t="str">
        <f>IFERROR(CODE(10 - MOD(3*SUM(MID(WheatBread35[UPC],2,1),MID(WheatBread35[UPC],4,1),MID(WheatBread35[UPC],6,1),MID(WheatBread35[UPC],8,1),MID(WheatBread35[UPC],10,1),MID(WheatBread35[UPC],12,1))+SUM(MID(WheatBread35[UPC],1,1),MID(WheatBread35[UPC],3,1),MID(WheatBread35[UPC],5,1),MID(WheatBread35[UPC],7,1),MID(WheatBread35[UPC],9,1),MID(WheatBread35[UPC],11,1)),10))-48,"")</f>
        <v/>
      </c>
      <c r="D19" s="67" t="str">
        <f>IF(WheatBread35[[#This Row],[Calc Check]]="","",IF(WheatBread35[[#This Row],[Calc Check]]=10,IF(WheatBread35[[#This Row],[UPC Check]]=0,"YES","NO"),IF(WheatBread35[[#This Row],[Calc Check]]=WheatBread35[[#This Row],[UPC Check]],"YES","NO")))</f>
        <v/>
      </c>
      <c r="E19" s="65"/>
      <c r="F19" s="65"/>
      <c r="G19" s="65"/>
      <c r="H19" s="70">
        <v>16</v>
      </c>
      <c r="I19" s="63"/>
      <c r="J19" s="66"/>
    </row>
    <row r="20" spans="1:10" ht="14.1" customHeight="1" x14ac:dyDescent="0.2">
      <c r="A20" s="64"/>
      <c r="B20" s="67" t="str">
        <f>IFERROR(CODE(RIGHT(WheatBread35[[#This Row],[UPC]],1)) - 48,"")</f>
        <v/>
      </c>
      <c r="C20" s="67" t="str">
        <f>IFERROR(CODE(10 - MOD(3*SUM(MID(WheatBread35[UPC],2,1),MID(WheatBread35[UPC],4,1),MID(WheatBread35[UPC],6,1),MID(WheatBread35[UPC],8,1),MID(WheatBread35[UPC],10,1),MID(WheatBread35[UPC],12,1))+SUM(MID(WheatBread35[UPC],1,1),MID(WheatBread35[UPC],3,1),MID(WheatBread35[UPC],5,1),MID(WheatBread35[UPC],7,1),MID(WheatBread35[UPC],9,1),MID(WheatBread35[UPC],11,1)),10))-48,"")</f>
        <v/>
      </c>
      <c r="D20" s="67" t="str">
        <f>IF(WheatBread35[[#This Row],[Calc Check]]="","",IF(WheatBread35[[#This Row],[Calc Check]]=10,IF(WheatBread35[[#This Row],[UPC Check]]=0,"YES","NO"),IF(WheatBread35[[#This Row],[Calc Check]]=WheatBread35[[#This Row],[UPC Check]],"YES","NO")))</f>
        <v/>
      </c>
      <c r="E20" s="65"/>
      <c r="F20" s="65"/>
      <c r="G20" s="65"/>
      <c r="H20" s="70">
        <v>16</v>
      </c>
      <c r="I20" s="63"/>
      <c r="J20" s="66"/>
    </row>
    <row r="21" spans="1:10" ht="14.1" customHeight="1" x14ac:dyDescent="0.2">
      <c r="A21" s="64"/>
      <c r="B21" s="67" t="str">
        <f>IFERROR(CODE(RIGHT(WheatBread35[[#This Row],[UPC]],1)) - 48,"")</f>
        <v/>
      </c>
      <c r="C21" s="67" t="str">
        <f>IFERROR(CODE(10 - MOD(3*SUM(MID(WheatBread35[UPC],2,1),MID(WheatBread35[UPC],4,1),MID(WheatBread35[UPC],6,1),MID(WheatBread35[UPC],8,1),MID(WheatBread35[UPC],10,1),MID(WheatBread35[UPC],12,1))+SUM(MID(WheatBread35[UPC],1,1),MID(WheatBread35[UPC],3,1),MID(WheatBread35[UPC],5,1),MID(WheatBread35[UPC],7,1),MID(WheatBread35[UPC],9,1),MID(WheatBread35[UPC],11,1)),10))-48,"")</f>
        <v/>
      </c>
      <c r="D21" s="67" t="str">
        <f>IF(WheatBread35[[#This Row],[Calc Check]]="","",IF(WheatBread35[[#This Row],[Calc Check]]=10,IF(WheatBread35[[#This Row],[UPC Check]]=0,"YES","NO"),IF(WheatBread35[[#This Row],[Calc Check]]=WheatBread35[[#This Row],[UPC Check]],"YES","NO")))</f>
        <v/>
      </c>
      <c r="E21" s="65"/>
      <c r="F21" s="65"/>
      <c r="G21" s="65"/>
      <c r="H21" s="70">
        <v>16</v>
      </c>
      <c r="I21" s="63"/>
      <c r="J21" s="66"/>
    </row>
    <row r="22" spans="1:10" ht="14.1" customHeight="1" x14ac:dyDescent="0.2">
      <c r="A22" s="64"/>
      <c r="B22" s="67" t="str">
        <f>IFERROR(CODE(RIGHT(WheatBread35[[#This Row],[UPC]],1)) - 48,"")</f>
        <v/>
      </c>
      <c r="C22" s="67" t="str">
        <f>IFERROR(CODE(10 - MOD(3*SUM(MID(WheatBread35[UPC],2,1),MID(WheatBread35[UPC],4,1),MID(WheatBread35[UPC],6,1),MID(WheatBread35[UPC],8,1),MID(WheatBread35[UPC],10,1),MID(WheatBread35[UPC],12,1))+SUM(MID(WheatBread35[UPC],1,1),MID(WheatBread35[UPC],3,1),MID(WheatBread35[UPC],5,1),MID(WheatBread35[UPC],7,1),MID(WheatBread35[UPC],9,1),MID(WheatBread35[UPC],11,1)),10))-48,"")</f>
        <v/>
      </c>
      <c r="D22" s="67" t="str">
        <f>IF(WheatBread35[[#This Row],[Calc Check]]="","",IF(WheatBread35[[#This Row],[Calc Check]]=10,IF(WheatBread35[[#This Row],[UPC Check]]=0,"YES","NO"),IF(WheatBread35[[#This Row],[Calc Check]]=WheatBread35[[#This Row],[UPC Check]],"YES","NO")))</f>
        <v/>
      </c>
      <c r="E22" s="65"/>
      <c r="F22" s="65"/>
      <c r="G22" s="65"/>
      <c r="H22" s="70">
        <v>16</v>
      </c>
      <c r="I22" s="63"/>
      <c r="J22" s="66"/>
    </row>
    <row r="23" spans="1:10" ht="14.1" customHeight="1" x14ac:dyDescent="0.2">
      <c r="A23" s="64"/>
      <c r="B23" s="67" t="str">
        <f>IFERROR(CODE(RIGHT(WheatBread35[[#This Row],[UPC]],1)) - 48,"")</f>
        <v/>
      </c>
      <c r="C23" s="67" t="str">
        <f>IFERROR(CODE(10 - MOD(3*SUM(MID(WheatBread35[UPC],2,1),MID(WheatBread35[UPC],4,1),MID(WheatBread35[UPC],6,1),MID(WheatBread35[UPC],8,1),MID(WheatBread35[UPC],10,1),MID(WheatBread35[UPC],12,1))+SUM(MID(WheatBread35[UPC],1,1),MID(WheatBread35[UPC],3,1),MID(WheatBread35[UPC],5,1),MID(WheatBread35[UPC],7,1),MID(WheatBread35[UPC],9,1),MID(WheatBread35[UPC],11,1)),10))-48,"")</f>
        <v/>
      </c>
      <c r="D23" s="67" t="str">
        <f>IF(WheatBread35[[#This Row],[Calc Check]]="","",IF(WheatBread35[[#This Row],[Calc Check]]=10,IF(WheatBread35[[#This Row],[UPC Check]]=0,"YES","NO"),IF(WheatBread35[[#This Row],[Calc Check]]=WheatBread35[[#This Row],[UPC Check]],"YES","NO")))</f>
        <v/>
      </c>
      <c r="E23" s="65"/>
      <c r="F23" s="65"/>
      <c r="G23" s="65"/>
      <c r="H23" s="70">
        <v>16</v>
      </c>
      <c r="I23" s="63"/>
      <c r="J23" s="66"/>
    </row>
    <row r="24" spans="1:10" ht="14.1" customHeight="1" x14ac:dyDescent="0.2">
      <c r="A24" s="64"/>
      <c r="B24" s="67" t="str">
        <f>IFERROR(CODE(RIGHT(WheatBread35[[#This Row],[UPC]],1)) - 48,"")</f>
        <v/>
      </c>
      <c r="C24" s="67" t="str">
        <f>IFERROR(CODE(10 - MOD(3*SUM(MID(WheatBread35[UPC],2,1),MID(WheatBread35[UPC],4,1),MID(WheatBread35[UPC],6,1),MID(WheatBread35[UPC],8,1),MID(WheatBread35[UPC],10,1),MID(WheatBread35[UPC],12,1))+SUM(MID(WheatBread35[UPC],1,1),MID(WheatBread35[UPC],3,1),MID(WheatBread35[UPC],5,1),MID(WheatBread35[UPC],7,1),MID(WheatBread35[UPC],9,1),MID(WheatBread35[UPC],11,1)),10))-48,"")</f>
        <v/>
      </c>
      <c r="D24" s="67" t="str">
        <f>IF(WheatBread35[[#This Row],[Calc Check]]="","",IF(WheatBread35[[#This Row],[Calc Check]]=10,IF(WheatBread35[[#This Row],[UPC Check]]=0,"YES","NO"),IF(WheatBread35[[#This Row],[Calc Check]]=WheatBread35[[#This Row],[UPC Check]],"YES","NO")))</f>
        <v/>
      </c>
      <c r="E24" s="65"/>
      <c r="F24" s="65"/>
      <c r="G24" s="65"/>
      <c r="H24" s="70">
        <v>16</v>
      </c>
      <c r="I24" s="63"/>
      <c r="J24" s="66"/>
    </row>
    <row r="25" spans="1:10" ht="14.1" customHeight="1" x14ac:dyDescent="0.2">
      <c r="A25" s="64"/>
      <c r="B25" s="67" t="str">
        <f>IFERROR(CODE(RIGHT(WheatBread35[[#This Row],[UPC]],1)) - 48,"")</f>
        <v/>
      </c>
      <c r="C25" s="67" t="str">
        <f>IFERROR(CODE(10 - MOD(3*SUM(MID(WheatBread35[UPC],2,1),MID(WheatBread35[UPC],4,1),MID(WheatBread35[UPC],6,1),MID(WheatBread35[UPC],8,1),MID(WheatBread35[UPC],10,1),MID(WheatBread35[UPC],12,1))+SUM(MID(WheatBread35[UPC],1,1),MID(WheatBread35[UPC],3,1),MID(WheatBread35[UPC],5,1),MID(WheatBread35[UPC],7,1),MID(WheatBread35[UPC],9,1),MID(WheatBread35[UPC],11,1)),10))-48,"")</f>
        <v/>
      </c>
      <c r="D25" s="67" t="str">
        <f>IF(WheatBread35[[#This Row],[Calc Check]]="","",IF(WheatBread35[[#This Row],[Calc Check]]=10,IF(WheatBread35[[#This Row],[UPC Check]]=0,"YES","NO"),IF(WheatBread35[[#This Row],[Calc Check]]=WheatBread35[[#This Row],[UPC Check]],"YES","NO")))</f>
        <v/>
      </c>
      <c r="E25" s="65"/>
      <c r="F25" s="65"/>
      <c r="G25" s="65"/>
      <c r="H25" s="70">
        <v>16</v>
      </c>
      <c r="I25" s="63"/>
      <c r="J25" s="66"/>
    </row>
    <row r="26" spans="1:10" ht="14.1" customHeight="1" x14ac:dyDescent="0.2">
      <c r="A26" s="64"/>
      <c r="B26" s="67" t="str">
        <f>IFERROR(CODE(RIGHT(WheatBread35[[#This Row],[UPC]],1)) - 48,"")</f>
        <v/>
      </c>
      <c r="C26" s="67" t="str">
        <f>IFERROR(CODE(10 - MOD(3*SUM(MID(WheatBread35[UPC],2,1),MID(WheatBread35[UPC],4,1),MID(WheatBread35[UPC],6,1),MID(WheatBread35[UPC],8,1),MID(WheatBread35[UPC],10,1),MID(WheatBread35[UPC],12,1))+SUM(MID(WheatBread35[UPC],1,1),MID(WheatBread35[UPC],3,1),MID(WheatBread35[UPC],5,1),MID(WheatBread35[UPC],7,1),MID(WheatBread35[UPC],9,1),MID(WheatBread35[UPC],11,1)),10))-48,"")</f>
        <v/>
      </c>
      <c r="D26" s="67" t="str">
        <f>IF(WheatBread35[[#This Row],[Calc Check]]="","",IF(WheatBread35[[#This Row],[Calc Check]]=10,IF(WheatBread35[[#This Row],[UPC Check]]=0,"YES","NO"),IF(WheatBread35[[#This Row],[Calc Check]]=WheatBread35[[#This Row],[UPC Check]],"YES","NO")))</f>
        <v/>
      </c>
      <c r="E26" s="65"/>
      <c r="F26" s="65"/>
      <c r="G26" s="65"/>
      <c r="H26" s="70">
        <v>16</v>
      </c>
      <c r="I26" s="63"/>
      <c r="J26" s="66"/>
    </row>
    <row r="27" spans="1:10" ht="14.1" customHeight="1" x14ac:dyDescent="0.2">
      <c r="A27" s="64"/>
      <c r="B27" s="67" t="str">
        <f>IFERROR(CODE(RIGHT(WheatBread35[[#This Row],[UPC]],1)) - 48,"")</f>
        <v/>
      </c>
      <c r="C27" s="67" t="str">
        <f>IFERROR(CODE(10 - MOD(3*SUM(MID(WheatBread35[UPC],2,1),MID(WheatBread35[UPC],4,1),MID(WheatBread35[UPC],6,1),MID(WheatBread35[UPC],8,1),MID(WheatBread35[UPC],10,1),MID(WheatBread35[UPC],12,1))+SUM(MID(WheatBread35[UPC],1,1),MID(WheatBread35[UPC],3,1),MID(WheatBread35[UPC],5,1),MID(WheatBread35[UPC],7,1),MID(WheatBread35[UPC],9,1),MID(WheatBread35[UPC],11,1)),10))-48,"")</f>
        <v/>
      </c>
      <c r="D27" s="67" t="str">
        <f>IF(WheatBread35[[#This Row],[Calc Check]]="","",IF(WheatBread35[[#This Row],[Calc Check]]=10,IF(WheatBread35[[#This Row],[UPC Check]]=0,"YES","NO"),IF(WheatBread35[[#This Row],[Calc Check]]=WheatBread35[[#This Row],[UPC Check]],"YES","NO")))</f>
        <v/>
      </c>
      <c r="E27" s="65"/>
      <c r="F27" s="65"/>
      <c r="G27" s="65"/>
      <c r="H27" s="70">
        <v>16</v>
      </c>
      <c r="I27" s="63"/>
      <c r="J27" s="66"/>
    </row>
    <row r="28" spans="1:10" ht="14.1" customHeight="1" x14ac:dyDescent="0.2">
      <c r="A28" s="64"/>
      <c r="B28" s="67" t="str">
        <f>IFERROR(CODE(RIGHT(WheatBread35[[#This Row],[UPC]],1)) - 48,"")</f>
        <v/>
      </c>
      <c r="C28" s="67" t="str">
        <f>IFERROR(CODE(10 - MOD(3*SUM(MID(WheatBread35[UPC],2,1),MID(WheatBread35[UPC],4,1),MID(WheatBread35[UPC],6,1),MID(WheatBread35[UPC],8,1),MID(WheatBread35[UPC],10,1),MID(WheatBread35[UPC],12,1))+SUM(MID(WheatBread35[UPC],1,1),MID(WheatBread35[UPC],3,1),MID(WheatBread35[UPC],5,1),MID(WheatBread35[UPC],7,1),MID(WheatBread35[UPC],9,1),MID(WheatBread35[UPC],11,1)),10))-48,"")</f>
        <v/>
      </c>
      <c r="D28" s="67" t="str">
        <f>IF(WheatBread35[[#This Row],[Calc Check]]="","",IF(WheatBread35[[#This Row],[Calc Check]]=10,IF(WheatBread35[[#This Row],[UPC Check]]=0,"YES","NO"),IF(WheatBread35[[#This Row],[Calc Check]]=WheatBread35[[#This Row],[UPC Check]],"YES","NO")))</f>
        <v/>
      </c>
      <c r="E28" s="65"/>
      <c r="F28" s="65"/>
      <c r="G28" s="65"/>
      <c r="H28" s="70">
        <v>16</v>
      </c>
      <c r="I28" s="63"/>
      <c r="J28" s="66"/>
    </row>
    <row r="29" spans="1:10" ht="14.1" customHeight="1" x14ac:dyDescent="0.2">
      <c r="A29" s="64"/>
      <c r="B29" s="67" t="str">
        <f>IFERROR(CODE(RIGHT(WheatBread35[[#This Row],[UPC]],1)) - 48,"")</f>
        <v/>
      </c>
      <c r="C29" s="67" t="str">
        <f>IFERROR(CODE(10 - MOD(3*SUM(MID(WheatBread35[UPC],2,1),MID(WheatBread35[UPC],4,1),MID(WheatBread35[UPC],6,1),MID(WheatBread35[UPC],8,1),MID(WheatBread35[UPC],10,1),MID(WheatBread35[UPC],12,1))+SUM(MID(WheatBread35[UPC],1,1),MID(WheatBread35[UPC],3,1),MID(WheatBread35[UPC],5,1),MID(WheatBread35[UPC],7,1),MID(WheatBread35[UPC],9,1),MID(WheatBread35[UPC],11,1)),10))-48,"")</f>
        <v/>
      </c>
      <c r="D29" s="67" t="str">
        <f>IF(WheatBread35[[#This Row],[Calc Check]]="","",IF(WheatBread35[[#This Row],[Calc Check]]=10,IF(WheatBread35[[#This Row],[UPC Check]]=0,"YES","NO"),IF(WheatBread35[[#This Row],[Calc Check]]=WheatBread35[[#This Row],[UPC Check]],"YES","NO")))</f>
        <v/>
      </c>
      <c r="E29" s="65"/>
      <c r="F29" s="65"/>
      <c r="G29" s="65"/>
      <c r="H29" s="70">
        <v>16</v>
      </c>
      <c r="I29" s="63"/>
      <c r="J29" s="66"/>
    </row>
    <row r="30" spans="1:10" ht="14.1" customHeight="1" x14ac:dyDescent="0.2">
      <c r="A30" s="64"/>
      <c r="B30" s="67" t="str">
        <f>IFERROR(CODE(RIGHT(WheatBread35[[#This Row],[UPC]],1)) - 48,"")</f>
        <v/>
      </c>
      <c r="C30" s="67" t="str">
        <f>IFERROR(CODE(10 - MOD(3*SUM(MID(WheatBread35[UPC],2,1),MID(WheatBread35[UPC],4,1),MID(WheatBread35[UPC],6,1),MID(WheatBread35[UPC],8,1),MID(WheatBread35[UPC],10,1),MID(WheatBread35[UPC],12,1))+SUM(MID(WheatBread35[UPC],1,1),MID(WheatBread35[UPC],3,1),MID(WheatBread35[UPC],5,1),MID(WheatBread35[UPC],7,1),MID(WheatBread35[UPC],9,1),MID(WheatBread35[UPC],11,1)),10))-48,"")</f>
        <v/>
      </c>
      <c r="D30" s="67" t="str">
        <f>IF(WheatBread35[[#This Row],[Calc Check]]="","",IF(WheatBread35[[#This Row],[Calc Check]]=10,IF(WheatBread35[[#This Row],[UPC Check]]=0,"YES","NO"),IF(WheatBread35[[#This Row],[Calc Check]]=WheatBread35[[#This Row],[UPC Check]],"YES","NO")))</f>
        <v/>
      </c>
      <c r="E30" s="65"/>
      <c r="F30" s="65"/>
      <c r="G30" s="65"/>
      <c r="H30" s="70">
        <v>16</v>
      </c>
      <c r="I30" s="63"/>
      <c r="J30" s="66"/>
    </row>
    <row r="31" spans="1:10" ht="14.1" customHeight="1" x14ac:dyDescent="0.2">
      <c r="A31" s="64"/>
      <c r="B31" s="67" t="str">
        <f>IFERROR(CODE(RIGHT(WheatBread35[[#This Row],[UPC]],1)) - 48,"")</f>
        <v/>
      </c>
      <c r="C31" s="67" t="str">
        <f>IFERROR(CODE(10 - MOD(3*SUM(MID(WheatBread35[UPC],2,1),MID(WheatBread35[UPC],4,1),MID(WheatBread35[UPC],6,1),MID(WheatBread35[UPC],8,1),MID(WheatBread35[UPC],10,1),MID(WheatBread35[UPC],12,1))+SUM(MID(WheatBread35[UPC],1,1),MID(WheatBread35[UPC],3,1),MID(WheatBread35[UPC],5,1),MID(WheatBread35[UPC],7,1),MID(WheatBread35[UPC],9,1),MID(WheatBread35[UPC],11,1)),10))-48,"")</f>
        <v/>
      </c>
      <c r="D31" s="67" t="str">
        <f>IF(WheatBread35[[#This Row],[Calc Check]]="","",IF(WheatBread35[[#This Row],[Calc Check]]=10,IF(WheatBread35[[#This Row],[UPC Check]]=0,"YES","NO"),IF(WheatBread35[[#This Row],[Calc Check]]=WheatBread35[[#This Row],[UPC Check]],"YES","NO")))</f>
        <v/>
      </c>
      <c r="E31" s="65"/>
      <c r="F31" s="65"/>
      <c r="G31" s="65"/>
      <c r="H31" s="70">
        <v>16</v>
      </c>
      <c r="I31" s="63"/>
      <c r="J31" s="66"/>
    </row>
    <row r="32" spans="1:10" ht="14.1" customHeight="1" x14ac:dyDescent="0.2">
      <c r="A32" s="64"/>
      <c r="B32" s="67" t="str">
        <f>IFERROR(CODE(RIGHT(WheatBread35[[#This Row],[UPC]],1)) - 48,"")</f>
        <v/>
      </c>
      <c r="C32" s="67" t="str">
        <f>IFERROR(CODE(10 - MOD(3*SUM(MID(WheatBread35[UPC],2,1),MID(WheatBread35[UPC],4,1),MID(WheatBread35[UPC],6,1),MID(WheatBread35[UPC],8,1),MID(WheatBread35[UPC],10,1),MID(WheatBread35[UPC],12,1))+SUM(MID(WheatBread35[UPC],1,1),MID(WheatBread35[UPC],3,1),MID(WheatBread35[UPC],5,1),MID(WheatBread35[UPC],7,1),MID(WheatBread35[UPC],9,1),MID(WheatBread35[UPC],11,1)),10))-48,"")</f>
        <v/>
      </c>
      <c r="D32" s="67" t="str">
        <f>IF(WheatBread35[[#This Row],[Calc Check]]="","",IF(WheatBread35[[#This Row],[Calc Check]]=10,IF(WheatBread35[[#This Row],[UPC Check]]=0,"YES","NO"),IF(WheatBread35[[#This Row],[Calc Check]]=WheatBread35[[#This Row],[UPC Check]],"YES","NO")))</f>
        <v/>
      </c>
      <c r="E32" s="65"/>
      <c r="F32" s="65"/>
      <c r="G32" s="65"/>
      <c r="H32" s="70">
        <v>16</v>
      </c>
      <c r="I32" s="63"/>
      <c r="J32" s="66"/>
    </row>
  </sheetData>
  <sheetProtection algorithmName="SHA-512" hashValue="rdQOS4DtEonYq6HVHa544hU6SS90O5iSU0IKehUmXT6swyWVABOsYlU+dAEC70LpaecV92GBTT/Z4C+nBM8H8A==" saltValue="NGmbGJntoXww4QdYvVA9Cw==" spinCount="100000" sheet="1" objects="1" scenarios="1" selectLockedCells="1"/>
  <mergeCells count="9">
    <mergeCell ref="A5:B5"/>
    <mergeCell ref="D7:F7"/>
    <mergeCell ref="A1:G1"/>
    <mergeCell ref="A3:B3"/>
    <mergeCell ref="A4:B4"/>
    <mergeCell ref="D3:G3"/>
    <mergeCell ref="D4:G4"/>
    <mergeCell ref="D5:G5"/>
    <mergeCell ref="D6:G6"/>
  </mergeCells>
  <dataValidations count="1">
    <dataValidation allowBlank="1" showInputMessage="1" sqref="J14:J32"/>
  </dataValidations>
  <pageMargins left="0.7" right="0.7" top="0.75" bottom="0.75" header="0.3" footer="0.3"/>
  <pageSetup paperSize="5" orientation="landscape" r:id="rId1"/>
  <headerFooter>
    <oddHeader>&amp;C2017-2019 Louisiana WIC Approved Foods Product Review</oddHeader>
  </headerFooter>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zoomScaleNormal="100" workbookViewId="0">
      <selection activeCell="A18" sqref="A18"/>
    </sheetView>
  </sheetViews>
  <sheetFormatPr defaultColWidth="8.7109375" defaultRowHeight="12.75" x14ac:dyDescent="0.2"/>
  <cols>
    <col min="1" max="1" width="19.140625" style="19" customWidth="1"/>
    <col min="2" max="4" width="7.140625" style="19" customWidth="1"/>
    <col min="5" max="7" width="18.140625" style="19" customWidth="1"/>
    <col min="8" max="8" width="15.5703125" style="19" customWidth="1"/>
    <col min="9" max="9" width="21.42578125" style="42" customWidth="1"/>
    <col min="10" max="10" width="18.140625" style="42" customWidth="1"/>
    <col min="11" max="11" width="38.140625" style="19" customWidth="1"/>
    <col min="12" max="12" width="14.28515625" style="19" customWidth="1"/>
    <col min="13" max="13" width="13.5703125" style="19" customWidth="1"/>
    <col min="14" max="14" width="14.28515625" style="19" customWidth="1"/>
    <col min="15" max="15" width="13.85546875" style="19" customWidth="1"/>
    <col min="16" max="16" width="46.7109375" style="19" customWidth="1"/>
    <col min="17" max="16384" width="8.7109375" style="19"/>
  </cols>
  <sheetData>
    <row r="1" spans="1:14" s="11" customFormat="1" ht="99.95" customHeight="1" x14ac:dyDescent="0.2">
      <c r="A1" s="104" t="s">
        <v>93</v>
      </c>
      <c r="B1" s="104"/>
      <c r="C1" s="104"/>
      <c r="D1" s="104"/>
      <c r="E1" s="104"/>
      <c r="F1" s="104"/>
      <c r="G1" s="104"/>
    </row>
    <row r="2" spans="1:14" ht="15" x14ac:dyDescent="0.25">
      <c r="A2" s="31"/>
      <c r="B2" s="30"/>
      <c r="C2" s="35"/>
      <c r="D2" s="35"/>
      <c r="E2" s="31"/>
      <c r="F2" s="32"/>
      <c r="G2" s="32"/>
      <c r="H2" s="32"/>
      <c r="I2" s="33"/>
      <c r="J2" s="33"/>
      <c r="K2" s="31"/>
      <c r="L2" s="31"/>
      <c r="M2" s="34"/>
      <c r="N2" s="34"/>
    </row>
    <row r="3" spans="1:14" ht="37.5" customHeight="1" x14ac:dyDescent="0.2">
      <c r="A3" s="105" t="s">
        <v>56</v>
      </c>
      <c r="B3" s="105"/>
      <c r="C3" s="58"/>
      <c r="D3" s="58"/>
      <c r="E3" s="79" t="s">
        <v>79</v>
      </c>
      <c r="F3" s="58"/>
      <c r="G3" s="32"/>
      <c r="H3" s="32"/>
      <c r="I3" s="33"/>
      <c r="J3" s="33"/>
      <c r="K3" s="31"/>
      <c r="L3" s="31"/>
      <c r="M3" s="34"/>
      <c r="N3" s="34"/>
    </row>
    <row r="4" spans="1:14" ht="14.45" customHeight="1" x14ac:dyDescent="0.2">
      <c r="A4" s="102" t="s">
        <v>94</v>
      </c>
      <c r="B4" s="102"/>
      <c r="C4" s="59"/>
      <c r="D4" s="59"/>
      <c r="E4" s="59" t="s">
        <v>95</v>
      </c>
      <c r="F4" s="59"/>
      <c r="G4" s="33"/>
      <c r="H4" s="32"/>
      <c r="I4" s="33"/>
      <c r="J4" s="33"/>
      <c r="K4" s="36"/>
      <c r="L4" s="36"/>
      <c r="M4" s="37"/>
      <c r="N4" s="37"/>
    </row>
    <row r="5" spans="1:14" ht="14.45" customHeight="1" x14ac:dyDescent="0.2">
      <c r="A5" s="59"/>
      <c r="B5" s="59"/>
      <c r="C5" s="59"/>
      <c r="D5" s="59"/>
      <c r="E5" s="59" t="s">
        <v>96</v>
      </c>
      <c r="F5" s="59"/>
      <c r="G5" s="33"/>
      <c r="H5" s="32"/>
      <c r="I5" s="33"/>
      <c r="J5" s="33"/>
      <c r="K5" s="36"/>
      <c r="L5" s="36"/>
      <c r="M5" s="37"/>
      <c r="N5" s="37"/>
    </row>
    <row r="6" spans="1:14" ht="14.45" customHeight="1" x14ac:dyDescent="0.2">
      <c r="A6" s="59"/>
      <c r="B6" s="59"/>
      <c r="C6" s="59"/>
      <c r="D6" s="59"/>
      <c r="E6" s="59" t="s">
        <v>85</v>
      </c>
      <c r="F6" s="59"/>
      <c r="G6" s="33"/>
      <c r="H6" s="32"/>
      <c r="I6" s="33"/>
      <c r="J6" s="33"/>
      <c r="K6" s="36"/>
      <c r="L6" s="36"/>
      <c r="M6" s="37"/>
      <c r="N6" s="37"/>
    </row>
    <row r="7" spans="1:14" ht="14.45" customHeight="1" x14ac:dyDescent="0.2">
      <c r="A7" s="59"/>
      <c r="B7" s="59"/>
      <c r="C7" s="59"/>
      <c r="D7" s="59"/>
      <c r="E7" s="59"/>
      <c r="F7" s="59"/>
      <c r="G7" s="32"/>
      <c r="H7" s="32"/>
      <c r="I7" s="33"/>
      <c r="J7" s="33"/>
      <c r="K7" s="31"/>
      <c r="L7" s="31"/>
      <c r="M7" s="34"/>
      <c r="N7" s="34"/>
    </row>
    <row r="8" spans="1:14" ht="14.25" x14ac:dyDescent="0.2">
      <c r="A8" s="45"/>
      <c r="B8" s="45"/>
      <c r="C8" s="48"/>
      <c r="D8" s="48"/>
      <c r="E8" s="45"/>
      <c r="F8" s="46"/>
      <c r="G8" s="32"/>
      <c r="H8" s="32"/>
      <c r="I8" s="33"/>
      <c r="J8" s="33"/>
      <c r="K8" s="31"/>
      <c r="L8" s="31"/>
      <c r="M8" s="34"/>
      <c r="N8" s="34"/>
    </row>
    <row r="9" spans="1:14" ht="14.45" customHeight="1" x14ac:dyDescent="0.2">
      <c r="A9" s="117" t="s">
        <v>44</v>
      </c>
      <c r="B9" s="117"/>
      <c r="C9" s="117"/>
      <c r="D9" s="117"/>
      <c r="E9" s="117"/>
      <c r="F9" s="117"/>
      <c r="G9" s="32"/>
      <c r="H9" s="32"/>
      <c r="I9" s="33"/>
      <c r="J9" s="33"/>
      <c r="K9" s="31"/>
      <c r="L9" s="31"/>
      <c r="M9" s="34"/>
      <c r="N9" s="34"/>
    </row>
    <row r="10" spans="1:14" ht="37.5" customHeight="1" x14ac:dyDescent="0.2">
      <c r="A10" s="118" t="s">
        <v>97</v>
      </c>
      <c r="B10" s="119"/>
      <c r="C10" s="119"/>
      <c r="D10" s="119"/>
      <c r="E10" s="119"/>
      <c r="F10" s="119"/>
      <c r="G10" s="32"/>
      <c r="H10" s="31"/>
      <c r="I10" s="38"/>
      <c r="J10" s="38"/>
      <c r="K10" s="31"/>
      <c r="L10" s="31"/>
      <c r="M10" s="34"/>
      <c r="N10" s="34"/>
    </row>
    <row r="11" spans="1:14" ht="30" customHeight="1" x14ac:dyDescent="0.2">
      <c r="A11" s="115" t="s">
        <v>98</v>
      </c>
      <c r="B11" s="116"/>
      <c r="C11" s="116"/>
      <c r="D11" s="116"/>
      <c r="E11" s="116"/>
      <c r="F11" s="116"/>
      <c r="G11" s="32"/>
      <c r="H11" s="31"/>
      <c r="I11" s="38"/>
      <c r="J11" s="38"/>
      <c r="K11" s="31"/>
      <c r="L11" s="31"/>
      <c r="M11" s="34"/>
      <c r="N11" s="34"/>
    </row>
    <row r="12" spans="1:14" s="44" customFormat="1" x14ac:dyDescent="0.2">
      <c r="A12" s="49"/>
      <c r="B12" s="49"/>
      <c r="C12" s="49"/>
      <c r="D12" s="49"/>
      <c r="E12" s="50"/>
      <c r="F12" s="51"/>
      <c r="G12" s="47"/>
      <c r="H12" s="52"/>
      <c r="I12" s="52"/>
      <c r="J12" s="52"/>
      <c r="K12" s="45"/>
      <c r="L12" s="45"/>
      <c r="M12" s="53"/>
      <c r="N12" s="53"/>
    </row>
    <row r="13" spans="1:14" s="44" customFormat="1" x14ac:dyDescent="0.2">
      <c r="A13" s="57" t="s">
        <v>61</v>
      </c>
      <c r="B13" s="45"/>
      <c r="C13" s="45"/>
      <c r="D13" s="45"/>
      <c r="E13" s="45"/>
      <c r="F13" s="45"/>
      <c r="G13" s="46"/>
      <c r="H13" s="45"/>
      <c r="I13" s="52"/>
      <c r="J13" s="52"/>
      <c r="K13" s="45"/>
      <c r="L13" s="45"/>
      <c r="M13" s="53"/>
      <c r="N13" s="53"/>
    </row>
    <row r="14" spans="1:14" s="44" customFormat="1" x14ac:dyDescent="0.2">
      <c r="A14" s="45" t="s">
        <v>48</v>
      </c>
      <c r="B14" s="45"/>
      <c r="C14" s="45"/>
      <c r="D14" s="45"/>
      <c r="E14" s="45"/>
      <c r="F14" s="45"/>
      <c r="G14" s="46"/>
      <c r="H14" s="45"/>
      <c r="I14" s="52"/>
      <c r="J14" s="52"/>
      <c r="K14" s="45"/>
      <c r="L14" s="45"/>
      <c r="M14" s="53"/>
      <c r="N14" s="53"/>
    </row>
    <row r="15" spans="1:14" ht="14.25" x14ac:dyDescent="0.2">
      <c r="A15" s="54" t="s">
        <v>62</v>
      </c>
      <c r="B15" s="39"/>
      <c r="C15" s="39"/>
      <c r="D15" s="39"/>
      <c r="E15" s="39"/>
      <c r="F15" s="39"/>
      <c r="G15" s="32"/>
      <c r="H15" s="31"/>
      <c r="I15" s="38"/>
      <c r="J15" s="38"/>
      <c r="K15" s="31"/>
      <c r="L15" s="31"/>
      <c r="M15" s="34"/>
      <c r="N15" s="34"/>
    </row>
    <row r="16" spans="1:14" ht="14.25" x14ac:dyDescent="0.2">
      <c r="A16" s="53"/>
      <c r="B16" s="34"/>
      <c r="C16" s="40"/>
      <c r="D16" s="40"/>
      <c r="E16" s="34"/>
      <c r="F16" s="40"/>
      <c r="G16" s="41"/>
      <c r="H16" s="34"/>
      <c r="I16" s="1"/>
      <c r="J16" s="1"/>
      <c r="K16" s="34"/>
      <c r="L16" s="34"/>
      <c r="M16" s="34"/>
      <c r="N16" s="34"/>
    </row>
    <row r="17" spans="1:11" ht="25.5" customHeight="1" x14ac:dyDescent="0.2">
      <c r="A17" s="60" t="s">
        <v>0</v>
      </c>
      <c r="B17" s="61" t="s">
        <v>73</v>
      </c>
      <c r="C17" s="61" t="s">
        <v>74</v>
      </c>
      <c r="D17" s="61" t="s">
        <v>1</v>
      </c>
      <c r="E17" s="61" t="s">
        <v>50</v>
      </c>
      <c r="F17" s="61" t="s">
        <v>51</v>
      </c>
      <c r="G17" s="61" t="s">
        <v>70</v>
      </c>
      <c r="H17" s="61" t="s">
        <v>63</v>
      </c>
      <c r="I17" s="61" t="s">
        <v>99</v>
      </c>
      <c r="J17" s="61" t="s">
        <v>64</v>
      </c>
      <c r="K17" s="62" t="s">
        <v>101</v>
      </c>
    </row>
    <row r="18" spans="1:11" ht="14.1" customHeight="1" x14ac:dyDescent="0.2">
      <c r="A18" s="64"/>
      <c r="B18" s="67" t="str">
        <f>IFERROR(CODE(RIGHT(WheatBread6[[#This Row],[UPC]],1)) - 48,"")</f>
        <v/>
      </c>
      <c r="C18" s="67" t="str">
        <f>IFERROR(CODE(10 - MOD(3*SUM(MID(WheatBread6[UPC],2,1),MID(WheatBread6[UPC],4,1),MID(WheatBread6[UPC],6,1),MID(WheatBread6[UPC],8,1),MID(WheatBread6[UPC],10,1),MID(WheatBread6[UPC],12,1))+SUM(MID(WheatBread6[UPC],1,1),MID(WheatBread6[UPC],3,1),MID(WheatBread6[UPC],5,1),MID(WheatBread6[UPC],7,1),MID(WheatBread6[UPC],9,1),MID(WheatBread6[UPC],11,1)),10))-48,"")</f>
        <v/>
      </c>
      <c r="D18" s="67" t="str">
        <f>IF(WheatBread6[[#This Row],[Calc Check]]="","",IF(WheatBread6[[#This Row],[Calc Check]]=10,IF(WheatBread6[[#This Row],[UPC Check]]=0,"YES","NO"),IF(WheatBread6[[#This Row],[Calc Check]]=WheatBread6[[#This Row],[UPC Check]],"YES","NO")))</f>
        <v/>
      </c>
      <c r="E18" s="65"/>
      <c r="F18" s="65"/>
      <c r="G18" s="65"/>
      <c r="H18" s="70">
        <v>16</v>
      </c>
      <c r="I18" s="63"/>
      <c r="J18" s="65"/>
      <c r="K18" s="66"/>
    </row>
    <row r="19" spans="1:11" ht="14.1" customHeight="1" x14ac:dyDescent="0.2">
      <c r="A19" s="64"/>
      <c r="B19" s="67" t="str">
        <f>IFERROR(CODE(RIGHT(WheatBread6[[#This Row],[UPC]],1)) - 48,"")</f>
        <v/>
      </c>
      <c r="C19" s="67" t="str">
        <f>IFERROR(CODE(10 - MOD(3*SUM(MID(WheatBread6[UPC],2,1),MID(WheatBread6[UPC],4,1),MID(WheatBread6[UPC],6,1),MID(WheatBread6[UPC],8,1),MID(WheatBread6[UPC],10,1),MID(WheatBread6[UPC],12,1))+SUM(MID(WheatBread6[UPC],1,1),MID(WheatBread6[UPC],3,1),MID(WheatBread6[UPC],5,1),MID(WheatBread6[UPC],7,1),MID(WheatBread6[UPC],9,1),MID(WheatBread6[UPC],11,1)),10))-48,"")</f>
        <v/>
      </c>
      <c r="D19" s="67" t="str">
        <f>IF(WheatBread6[[#This Row],[Calc Check]]="","",IF(WheatBread6[[#This Row],[Calc Check]]=10,IF(WheatBread6[[#This Row],[UPC Check]]=0,"YES","NO"),IF(WheatBread6[[#This Row],[Calc Check]]=WheatBread6[[#This Row],[UPC Check]],"YES","NO")))</f>
        <v/>
      </c>
      <c r="E19" s="65"/>
      <c r="F19" s="65"/>
      <c r="G19" s="65"/>
      <c r="H19" s="70">
        <v>16</v>
      </c>
      <c r="I19" s="63"/>
      <c r="J19" s="65"/>
      <c r="K19" s="66"/>
    </row>
    <row r="20" spans="1:11" ht="14.1" customHeight="1" x14ac:dyDescent="0.2">
      <c r="A20" s="64"/>
      <c r="B20" s="67" t="str">
        <f>IFERROR(CODE(RIGHT(WheatBread6[[#This Row],[UPC]],1)) - 48,"")</f>
        <v/>
      </c>
      <c r="C20" s="67" t="str">
        <f>IFERROR(CODE(10 - MOD(3*SUM(MID(WheatBread6[UPC],2,1),MID(WheatBread6[UPC],4,1),MID(WheatBread6[UPC],6,1),MID(WheatBread6[UPC],8,1),MID(WheatBread6[UPC],10,1),MID(WheatBread6[UPC],12,1))+SUM(MID(WheatBread6[UPC],1,1),MID(WheatBread6[UPC],3,1),MID(WheatBread6[UPC],5,1),MID(WheatBread6[UPC],7,1),MID(WheatBread6[UPC],9,1),MID(WheatBread6[UPC],11,1)),10))-48,"")</f>
        <v/>
      </c>
      <c r="D20" s="67" t="str">
        <f>IF(WheatBread6[[#This Row],[Calc Check]]="","",IF(WheatBread6[[#This Row],[Calc Check]]=10,IF(WheatBread6[[#This Row],[UPC Check]]=0,"YES","NO"),IF(WheatBread6[[#This Row],[Calc Check]]=WheatBread6[[#This Row],[UPC Check]],"YES","NO")))</f>
        <v/>
      </c>
      <c r="E20" s="65"/>
      <c r="F20" s="65"/>
      <c r="G20" s="65"/>
      <c r="H20" s="70">
        <v>16</v>
      </c>
      <c r="I20" s="63"/>
      <c r="J20" s="65"/>
      <c r="K20" s="66"/>
    </row>
    <row r="21" spans="1:11" ht="14.1" customHeight="1" x14ac:dyDescent="0.2">
      <c r="A21" s="64"/>
      <c r="B21" s="67" t="str">
        <f>IFERROR(CODE(RIGHT(WheatBread6[[#This Row],[UPC]],1)) - 48,"")</f>
        <v/>
      </c>
      <c r="C21" s="67" t="str">
        <f>IFERROR(CODE(10 - MOD(3*SUM(MID(WheatBread6[UPC],2,1),MID(WheatBread6[UPC],4,1),MID(WheatBread6[UPC],6,1),MID(WheatBread6[UPC],8,1),MID(WheatBread6[UPC],10,1),MID(WheatBread6[UPC],12,1))+SUM(MID(WheatBread6[UPC],1,1),MID(WheatBread6[UPC],3,1),MID(WheatBread6[UPC],5,1),MID(WheatBread6[UPC],7,1),MID(WheatBread6[UPC],9,1),MID(WheatBread6[UPC],11,1)),10))-48,"")</f>
        <v/>
      </c>
      <c r="D21" s="67" t="str">
        <f>IF(WheatBread6[[#This Row],[Calc Check]]="","",IF(WheatBread6[[#This Row],[Calc Check]]=10,IF(WheatBread6[[#This Row],[UPC Check]]=0,"YES","NO"),IF(WheatBread6[[#This Row],[Calc Check]]=WheatBread6[[#This Row],[UPC Check]],"YES","NO")))</f>
        <v/>
      </c>
      <c r="E21" s="65"/>
      <c r="F21" s="65"/>
      <c r="G21" s="65"/>
      <c r="H21" s="70">
        <v>16</v>
      </c>
      <c r="I21" s="63"/>
      <c r="J21" s="65"/>
      <c r="K21" s="66"/>
    </row>
    <row r="22" spans="1:11" ht="14.1" customHeight="1" x14ac:dyDescent="0.2">
      <c r="A22" s="64"/>
      <c r="B22" s="67" t="str">
        <f>IFERROR(CODE(RIGHT(WheatBread6[[#This Row],[UPC]],1)) - 48,"")</f>
        <v/>
      </c>
      <c r="C22" s="67" t="str">
        <f>IFERROR(CODE(10 - MOD(3*SUM(MID(WheatBread6[UPC],2,1),MID(WheatBread6[UPC],4,1),MID(WheatBread6[UPC],6,1),MID(WheatBread6[UPC],8,1),MID(WheatBread6[UPC],10,1),MID(WheatBread6[UPC],12,1))+SUM(MID(WheatBread6[UPC],1,1),MID(WheatBread6[UPC],3,1),MID(WheatBread6[UPC],5,1),MID(WheatBread6[UPC],7,1),MID(WheatBread6[UPC],9,1),MID(WheatBread6[UPC],11,1)),10))-48,"")</f>
        <v/>
      </c>
      <c r="D22" s="67" t="str">
        <f>IF(WheatBread6[[#This Row],[Calc Check]]="","",IF(WheatBread6[[#This Row],[Calc Check]]=10,IF(WheatBread6[[#This Row],[UPC Check]]=0,"YES","NO"),IF(WheatBread6[[#This Row],[Calc Check]]=WheatBread6[[#This Row],[UPC Check]],"YES","NO")))</f>
        <v/>
      </c>
      <c r="E22" s="65"/>
      <c r="F22" s="65"/>
      <c r="G22" s="65"/>
      <c r="H22" s="70">
        <v>16</v>
      </c>
      <c r="I22" s="63"/>
      <c r="J22" s="65"/>
      <c r="K22" s="66"/>
    </row>
    <row r="23" spans="1:11" ht="14.1" customHeight="1" x14ac:dyDescent="0.2">
      <c r="A23" s="64"/>
      <c r="B23" s="67" t="str">
        <f>IFERROR(CODE(RIGHT(WheatBread6[[#This Row],[UPC]],1)) - 48,"")</f>
        <v/>
      </c>
      <c r="C23" s="67" t="str">
        <f>IFERROR(CODE(10 - MOD(3*SUM(MID(WheatBread6[UPC],2,1),MID(WheatBread6[UPC],4,1),MID(WheatBread6[UPC],6,1),MID(WheatBread6[UPC],8,1),MID(WheatBread6[UPC],10,1),MID(WheatBread6[UPC],12,1))+SUM(MID(WheatBread6[UPC],1,1),MID(WheatBread6[UPC],3,1),MID(WheatBread6[UPC],5,1),MID(WheatBread6[UPC],7,1),MID(WheatBread6[UPC],9,1),MID(WheatBread6[UPC],11,1)),10))-48,"")</f>
        <v/>
      </c>
      <c r="D23" s="67" t="str">
        <f>IF(WheatBread6[[#This Row],[Calc Check]]="","",IF(WheatBread6[[#This Row],[Calc Check]]=10,IF(WheatBread6[[#This Row],[UPC Check]]=0,"YES","NO"),IF(WheatBread6[[#This Row],[Calc Check]]=WheatBread6[[#This Row],[UPC Check]],"YES","NO")))</f>
        <v/>
      </c>
      <c r="E23" s="65"/>
      <c r="F23" s="65"/>
      <c r="G23" s="65"/>
      <c r="H23" s="70">
        <v>16</v>
      </c>
      <c r="I23" s="63"/>
      <c r="J23" s="65"/>
      <c r="K23" s="66"/>
    </row>
    <row r="24" spans="1:11" ht="14.1" customHeight="1" x14ac:dyDescent="0.2">
      <c r="A24" s="64"/>
      <c r="B24" s="67" t="str">
        <f>IFERROR(CODE(RIGHT(WheatBread6[[#This Row],[UPC]],1)) - 48,"")</f>
        <v/>
      </c>
      <c r="C24" s="67" t="str">
        <f>IFERROR(CODE(10 - MOD(3*SUM(MID(WheatBread6[UPC],2,1),MID(WheatBread6[UPC],4,1),MID(WheatBread6[UPC],6,1),MID(WheatBread6[UPC],8,1),MID(WheatBread6[UPC],10,1),MID(WheatBread6[UPC],12,1))+SUM(MID(WheatBread6[UPC],1,1),MID(WheatBread6[UPC],3,1),MID(WheatBread6[UPC],5,1),MID(WheatBread6[UPC],7,1),MID(WheatBread6[UPC],9,1),MID(WheatBread6[UPC],11,1)),10))-48,"")</f>
        <v/>
      </c>
      <c r="D24" s="67" t="str">
        <f>IF(WheatBread6[[#This Row],[Calc Check]]="","",IF(WheatBread6[[#This Row],[Calc Check]]=10,IF(WheatBread6[[#This Row],[UPC Check]]=0,"YES","NO"),IF(WheatBread6[[#This Row],[Calc Check]]=WheatBread6[[#This Row],[UPC Check]],"YES","NO")))</f>
        <v/>
      </c>
      <c r="E24" s="65"/>
      <c r="F24" s="65"/>
      <c r="G24" s="65"/>
      <c r="H24" s="70">
        <v>16</v>
      </c>
      <c r="I24" s="63"/>
      <c r="J24" s="65"/>
      <c r="K24" s="66"/>
    </row>
    <row r="25" spans="1:11" ht="14.1" customHeight="1" x14ac:dyDescent="0.2">
      <c r="A25" s="64"/>
      <c r="B25" s="67" t="str">
        <f>IFERROR(CODE(RIGHT(WheatBread6[[#This Row],[UPC]],1)) - 48,"")</f>
        <v/>
      </c>
      <c r="C25" s="67" t="str">
        <f>IFERROR(CODE(10 - MOD(3*SUM(MID(WheatBread6[UPC],2,1),MID(WheatBread6[UPC],4,1),MID(WheatBread6[UPC],6,1),MID(WheatBread6[UPC],8,1),MID(WheatBread6[UPC],10,1),MID(WheatBread6[UPC],12,1))+SUM(MID(WheatBread6[UPC],1,1),MID(WheatBread6[UPC],3,1),MID(WheatBread6[UPC],5,1),MID(WheatBread6[UPC],7,1),MID(WheatBread6[UPC],9,1),MID(WheatBread6[UPC],11,1)),10))-48,"")</f>
        <v/>
      </c>
      <c r="D25" s="67" t="str">
        <f>IF(WheatBread6[[#This Row],[Calc Check]]="","",IF(WheatBread6[[#This Row],[Calc Check]]=10,IF(WheatBread6[[#This Row],[UPC Check]]=0,"YES","NO"),IF(WheatBread6[[#This Row],[Calc Check]]=WheatBread6[[#This Row],[UPC Check]],"YES","NO")))</f>
        <v/>
      </c>
      <c r="E25" s="65"/>
      <c r="F25" s="65"/>
      <c r="G25" s="65"/>
      <c r="H25" s="70">
        <v>16</v>
      </c>
      <c r="I25" s="63"/>
      <c r="J25" s="65"/>
      <c r="K25" s="66"/>
    </row>
    <row r="26" spans="1:11" ht="14.1" customHeight="1" x14ac:dyDescent="0.2">
      <c r="A26" s="64"/>
      <c r="B26" s="67" t="str">
        <f>IFERROR(CODE(RIGHT(WheatBread6[[#This Row],[UPC]],1)) - 48,"")</f>
        <v/>
      </c>
      <c r="C26" s="67" t="str">
        <f>IFERROR(CODE(10 - MOD(3*SUM(MID(WheatBread6[UPC],2,1),MID(WheatBread6[UPC],4,1),MID(WheatBread6[UPC],6,1),MID(WheatBread6[UPC],8,1),MID(WheatBread6[UPC],10,1),MID(WheatBread6[UPC],12,1))+SUM(MID(WheatBread6[UPC],1,1),MID(WheatBread6[UPC],3,1),MID(WheatBread6[UPC],5,1),MID(WheatBread6[UPC],7,1),MID(WheatBread6[UPC],9,1),MID(WheatBread6[UPC],11,1)),10))-48,"")</f>
        <v/>
      </c>
      <c r="D26" s="67" t="str">
        <f>IF(WheatBread6[[#This Row],[Calc Check]]="","",IF(WheatBread6[[#This Row],[Calc Check]]=10,IF(WheatBread6[[#This Row],[UPC Check]]=0,"YES","NO"),IF(WheatBread6[[#This Row],[Calc Check]]=WheatBread6[[#This Row],[UPC Check]],"YES","NO")))</f>
        <v/>
      </c>
      <c r="E26" s="65"/>
      <c r="F26" s="65"/>
      <c r="G26" s="65"/>
      <c r="H26" s="70">
        <v>16</v>
      </c>
      <c r="I26" s="63"/>
      <c r="J26" s="65"/>
      <c r="K26" s="66"/>
    </row>
    <row r="27" spans="1:11" ht="14.1" customHeight="1" x14ac:dyDescent="0.2">
      <c r="A27" s="64"/>
      <c r="B27" s="67" t="str">
        <f>IFERROR(CODE(RIGHT(WheatBread6[[#This Row],[UPC]],1)) - 48,"")</f>
        <v/>
      </c>
      <c r="C27" s="67" t="str">
        <f>IFERROR(CODE(10 - MOD(3*SUM(MID(WheatBread6[UPC],2,1),MID(WheatBread6[UPC],4,1),MID(WheatBread6[UPC],6,1),MID(WheatBread6[UPC],8,1),MID(WheatBread6[UPC],10,1),MID(WheatBread6[UPC],12,1))+SUM(MID(WheatBread6[UPC],1,1),MID(WheatBread6[UPC],3,1),MID(WheatBread6[UPC],5,1),MID(WheatBread6[UPC],7,1),MID(WheatBread6[UPC],9,1),MID(WheatBread6[UPC],11,1)),10))-48,"")</f>
        <v/>
      </c>
      <c r="D27" s="67" t="str">
        <f>IF(WheatBread6[[#This Row],[Calc Check]]="","",IF(WheatBread6[[#This Row],[Calc Check]]=10,IF(WheatBread6[[#This Row],[UPC Check]]=0,"YES","NO"),IF(WheatBread6[[#This Row],[Calc Check]]=WheatBread6[[#This Row],[UPC Check]],"YES","NO")))</f>
        <v/>
      </c>
      <c r="E27" s="65"/>
      <c r="F27" s="65"/>
      <c r="G27" s="65"/>
      <c r="H27" s="70">
        <v>16</v>
      </c>
      <c r="I27" s="63"/>
      <c r="J27" s="65"/>
      <c r="K27" s="66"/>
    </row>
    <row r="28" spans="1:11" ht="14.1" customHeight="1" x14ac:dyDescent="0.2">
      <c r="A28" s="64"/>
      <c r="B28" s="67" t="str">
        <f>IFERROR(CODE(RIGHT(WheatBread6[[#This Row],[UPC]],1)) - 48,"")</f>
        <v/>
      </c>
      <c r="C28" s="67" t="str">
        <f>IFERROR(CODE(10 - MOD(3*SUM(MID(WheatBread6[UPC],2,1),MID(WheatBread6[UPC],4,1),MID(WheatBread6[UPC],6,1),MID(WheatBread6[UPC],8,1),MID(WheatBread6[UPC],10,1),MID(WheatBread6[UPC],12,1))+SUM(MID(WheatBread6[UPC],1,1),MID(WheatBread6[UPC],3,1),MID(WheatBread6[UPC],5,1),MID(WheatBread6[UPC],7,1),MID(WheatBread6[UPC],9,1),MID(WheatBread6[UPC],11,1)),10))-48,"")</f>
        <v/>
      </c>
      <c r="D28" s="67" t="str">
        <f>IF(WheatBread6[[#This Row],[Calc Check]]="","",IF(WheatBread6[[#This Row],[Calc Check]]=10,IF(WheatBread6[[#This Row],[UPC Check]]=0,"YES","NO"),IF(WheatBread6[[#This Row],[Calc Check]]=WheatBread6[[#This Row],[UPC Check]],"YES","NO")))</f>
        <v/>
      </c>
      <c r="E28" s="65"/>
      <c r="F28" s="65"/>
      <c r="G28" s="65"/>
      <c r="H28" s="70">
        <v>16</v>
      </c>
      <c r="I28" s="63"/>
      <c r="J28" s="65"/>
      <c r="K28" s="66"/>
    </row>
    <row r="29" spans="1:11" ht="14.1" customHeight="1" x14ac:dyDescent="0.2">
      <c r="A29" s="64"/>
      <c r="B29" s="67" t="str">
        <f>IFERROR(CODE(RIGHT(WheatBread6[[#This Row],[UPC]],1)) - 48,"")</f>
        <v/>
      </c>
      <c r="C29" s="67" t="str">
        <f>IFERROR(CODE(10 - MOD(3*SUM(MID(WheatBread6[UPC],2,1),MID(WheatBread6[UPC],4,1),MID(WheatBread6[UPC],6,1),MID(WheatBread6[UPC],8,1),MID(WheatBread6[UPC],10,1),MID(WheatBread6[UPC],12,1))+SUM(MID(WheatBread6[UPC],1,1),MID(WheatBread6[UPC],3,1),MID(WheatBread6[UPC],5,1),MID(WheatBread6[UPC],7,1),MID(WheatBread6[UPC],9,1),MID(WheatBread6[UPC],11,1)),10))-48,"")</f>
        <v/>
      </c>
      <c r="D29" s="67" t="str">
        <f>IF(WheatBread6[[#This Row],[Calc Check]]="","",IF(WheatBread6[[#This Row],[Calc Check]]=10,IF(WheatBread6[[#This Row],[UPC Check]]=0,"YES","NO"),IF(WheatBread6[[#This Row],[Calc Check]]=WheatBread6[[#This Row],[UPC Check]],"YES","NO")))</f>
        <v/>
      </c>
      <c r="E29" s="65"/>
      <c r="F29" s="65"/>
      <c r="G29" s="65"/>
      <c r="H29" s="70">
        <v>16</v>
      </c>
      <c r="I29" s="63"/>
      <c r="J29" s="65"/>
      <c r="K29" s="66"/>
    </row>
    <row r="30" spans="1:11" ht="14.1" customHeight="1" x14ac:dyDescent="0.2">
      <c r="A30" s="64"/>
      <c r="B30" s="67" t="str">
        <f>IFERROR(CODE(RIGHT(WheatBread6[[#This Row],[UPC]],1)) - 48,"")</f>
        <v/>
      </c>
      <c r="C30" s="67" t="str">
        <f>IFERROR(CODE(10 - MOD(3*SUM(MID(WheatBread6[UPC],2,1),MID(WheatBread6[UPC],4,1),MID(WheatBread6[UPC],6,1),MID(WheatBread6[UPC],8,1),MID(WheatBread6[UPC],10,1),MID(WheatBread6[UPC],12,1))+SUM(MID(WheatBread6[UPC],1,1),MID(WheatBread6[UPC],3,1),MID(WheatBread6[UPC],5,1),MID(WheatBread6[UPC],7,1),MID(WheatBread6[UPC],9,1),MID(WheatBread6[UPC],11,1)),10))-48,"")</f>
        <v/>
      </c>
      <c r="D30" s="67" t="str">
        <f>IF(WheatBread6[[#This Row],[Calc Check]]="","",IF(WheatBread6[[#This Row],[Calc Check]]=10,IF(WheatBread6[[#This Row],[UPC Check]]=0,"YES","NO"),IF(WheatBread6[[#This Row],[Calc Check]]=WheatBread6[[#This Row],[UPC Check]],"YES","NO")))</f>
        <v/>
      </c>
      <c r="E30" s="65"/>
      <c r="F30" s="65"/>
      <c r="G30" s="65"/>
      <c r="H30" s="70">
        <v>16</v>
      </c>
      <c r="I30" s="63"/>
      <c r="J30" s="65"/>
      <c r="K30" s="66"/>
    </row>
    <row r="31" spans="1:11" ht="14.1" customHeight="1" x14ac:dyDescent="0.2">
      <c r="A31" s="64"/>
      <c r="B31" s="67" t="str">
        <f>IFERROR(CODE(RIGHT(WheatBread6[[#This Row],[UPC]],1)) - 48,"")</f>
        <v/>
      </c>
      <c r="C31" s="67" t="str">
        <f>IFERROR(CODE(10 - MOD(3*SUM(MID(WheatBread6[UPC],2,1),MID(WheatBread6[UPC],4,1),MID(WheatBread6[UPC],6,1),MID(WheatBread6[UPC],8,1),MID(WheatBread6[UPC],10,1),MID(WheatBread6[UPC],12,1))+SUM(MID(WheatBread6[UPC],1,1),MID(WheatBread6[UPC],3,1),MID(WheatBread6[UPC],5,1),MID(WheatBread6[UPC],7,1),MID(WheatBread6[UPC],9,1),MID(WheatBread6[UPC],11,1)),10))-48,"")</f>
        <v/>
      </c>
      <c r="D31" s="67" t="str">
        <f>IF(WheatBread6[[#This Row],[Calc Check]]="","",IF(WheatBread6[[#This Row],[Calc Check]]=10,IF(WheatBread6[[#This Row],[UPC Check]]=0,"YES","NO"),IF(WheatBread6[[#This Row],[Calc Check]]=WheatBread6[[#This Row],[UPC Check]],"YES","NO")))</f>
        <v/>
      </c>
      <c r="E31" s="65"/>
      <c r="F31" s="65"/>
      <c r="G31" s="65"/>
      <c r="H31" s="70">
        <v>16</v>
      </c>
      <c r="I31" s="63"/>
      <c r="J31" s="65"/>
      <c r="K31" s="66"/>
    </row>
    <row r="32" spans="1:11" ht="14.1" customHeight="1" x14ac:dyDescent="0.2">
      <c r="A32" s="64"/>
      <c r="B32" s="67" t="str">
        <f>IFERROR(CODE(RIGHT(WheatBread6[[#This Row],[UPC]],1)) - 48,"")</f>
        <v/>
      </c>
      <c r="C32" s="67" t="str">
        <f>IFERROR(CODE(10 - MOD(3*SUM(MID(WheatBread6[UPC],2,1),MID(WheatBread6[UPC],4,1),MID(WheatBread6[UPC],6,1),MID(WheatBread6[UPC],8,1),MID(WheatBread6[UPC],10,1),MID(WheatBread6[UPC],12,1))+SUM(MID(WheatBread6[UPC],1,1),MID(WheatBread6[UPC],3,1),MID(WheatBread6[UPC],5,1),MID(WheatBread6[UPC],7,1),MID(WheatBread6[UPC],9,1),MID(WheatBread6[UPC],11,1)),10))-48,"")</f>
        <v/>
      </c>
      <c r="D32" s="67" t="str">
        <f>IF(WheatBread6[[#This Row],[Calc Check]]="","",IF(WheatBread6[[#This Row],[Calc Check]]=10,IF(WheatBread6[[#This Row],[UPC Check]]=0,"YES","NO"),IF(WheatBread6[[#This Row],[Calc Check]]=WheatBread6[[#This Row],[UPC Check]],"YES","NO")))</f>
        <v/>
      </c>
      <c r="E32" s="65"/>
      <c r="F32" s="65"/>
      <c r="G32" s="65"/>
      <c r="H32" s="70">
        <v>16</v>
      </c>
      <c r="I32" s="63"/>
      <c r="J32" s="65"/>
      <c r="K32" s="66"/>
    </row>
    <row r="33" spans="1:11" ht="14.1" customHeight="1" x14ac:dyDescent="0.2">
      <c r="A33" s="64"/>
      <c r="B33" s="67" t="str">
        <f>IFERROR(CODE(RIGHT(WheatBread6[[#This Row],[UPC]],1)) - 48,"")</f>
        <v/>
      </c>
      <c r="C33" s="67" t="str">
        <f>IFERROR(CODE(10 - MOD(3*SUM(MID(WheatBread6[UPC],2,1),MID(WheatBread6[UPC],4,1),MID(WheatBread6[UPC],6,1),MID(WheatBread6[UPC],8,1),MID(WheatBread6[UPC],10,1),MID(WheatBread6[UPC],12,1))+SUM(MID(WheatBread6[UPC],1,1),MID(WheatBread6[UPC],3,1),MID(WheatBread6[UPC],5,1),MID(WheatBread6[UPC],7,1),MID(WheatBread6[UPC],9,1),MID(WheatBread6[UPC],11,1)),10))-48,"")</f>
        <v/>
      </c>
      <c r="D33" s="67" t="str">
        <f>IF(WheatBread6[[#This Row],[Calc Check]]="","",IF(WheatBread6[[#This Row],[Calc Check]]=10,IF(WheatBread6[[#This Row],[UPC Check]]=0,"YES","NO"),IF(WheatBread6[[#This Row],[Calc Check]]=WheatBread6[[#This Row],[UPC Check]],"YES","NO")))</f>
        <v/>
      </c>
      <c r="E33" s="65"/>
      <c r="F33" s="65"/>
      <c r="G33" s="65"/>
      <c r="H33" s="70">
        <v>16</v>
      </c>
      <c r="I33" s="63"/>
      <c r="J33" s="65"/>
      <c r="K33" s="66"/>
    </row>
    <row r="34" spans="1:11" ht="14.1" customHeight="1" x14ac:dyDescent="0.2">
      <c r="A34" s="64"/>
      <c r="B34" s="67" t="str">
        <f>IFERROR(CODE(RIGHT(WheatBread6[[#This Row],[UPC]],1)) - 48,"")</f>
        <v/>
      </c>
      <c r="C34" s="67" t="str">
        <f>IFERROR(CODE(10 - MOD(3*SUM(MID(WheatBread6[UPC],2,1),MID(WheatBread6[UPC],4,1),MID(WheatBread6[UPC],6,1),MID(WheatBread6[UPC],8,1),MID(WheatBread6[UPC],10,1),MID(WheatBread6[UPC],12,1))+SUM(MID(WheatBread6[UPC],1,1),MID(WheatBread6[UPC],3,1),MID(WheatBread6[UPC],5,1),MID(WheatBread6[UPC],7,1),MID(WheatBread6[UPC],9,1),MID(WheatBread6[UPC],11,1)),10))-48,"")</f>
        <v/>
      </c>
      <c r="D34" s="67" t="str">
        <f>IF(WheatBread6[[#This Row],[Calc Check]]="","",IF(WheatBread6[[#This Row],[Calc Check]]=10,IF(WheatBread6[[#This Row],[UPC Check]]=0,"YES","NO"),IF(WheatBread6[[#This Row],[Calc Check]]=WheatBread6[[#This Row],[UPC Check]],"YES","NO")))</f>
        <v/>
      </c>
      <c r="E34" s="65"/>
      <c r="F34" s="65"/>
      <c r="G34" s="65"/>
      <c r="H34" s="70">
        <v>16</v>
      </c>
      <c r="I34" s="63"/>
      <c r="J34" s="65"/>
      <c r="K34" s="66"/>
    </row>
    <row r="35" spans="1:11" ht="14.1" customHeight="1" x14ac:dyDescent="0.2">
      <c r="A35" s="64"/>
      <c r="B35" s="67" t="str">
        <f>IFERROR(CODE(RIGHT(WheatBread6[[#This Row],[UPC]],1)) - 48,"")</f>
        <v/>
      </c>
      <c r="C35" s="67" t="str">
        <f>IFERROR(CODE(10 - MOD(3*SUM(MID(WheatBread6[UPC],2,1),MID(WheatBread6[UPC],4,1),MID(WheatBread6[UPC],6,1),MID(WheatBread6[UPC],8,1),MID(WheatBread6[UPC],10,1),MID(WheatBread6[UPC],12,1))+SUM(MID(WheatBread6[UPC],1,1),MID(WheatBread6[UPC],3,1),MID(WheatBread6[UPC],5,1),MID(WheatBread6[UPC],7,1),MID(WheatBread6[UPC],9,1),MID(WheatBread6[UPC],11,1)),10))-48,"")</f>
        <v/>
      </c>
      <c r="D35" s="67" t="str">
        <f>IF(WheatBread6[[#This Row],[Calc Check]]="","",IF(WheatBread6[[#This Row],[Calc Check]]=10,IF(WheatBread6[[#This Row],[UPC Check]]=0,"YES","NO"),IF(WheatBread6[[#This Row],[Calc Check]]=WheatBread6[[#This Row],[UPC Check]],"YES","NO")))</f>
        <v/>
      </c>
      <c r="E35" s="65"/>
      <c r="F35" s="65"/>
      <c r="G35" s="65"/>
      <c r="H35" s="70">
        <v>16</v>
      </c>
      <c r="I35" s="63"/>
      <c r="J35" s="65"/>
      <c r="K35" s="66"/>
    </row>
    <row r="36" spans="1:11" ht="14.1" customHeight="1" x14ac:dyDescent="0.2">
      <c r="A36" s="64"/>
      <c r="B36" s="67" t="str">
        <f>IFERROR(CODE(RIGHT(WheatBread6[[#This Row],[UPC]],1)) - 48,"")</f>
        <v/>
      </c>
      <c r="C36" s="67" t="str">
        <f>IFERROR(CODE(10 - MOD(3*SUM(MID(WheatBread6[UPC],2,1),MID(WheatBread6[UPC],4,1),MID(WheatBread6[UPC],6,1),MID(WheatBread6[UPC],8,1),MID(WheatBread6[UPC],10,1),MID(WheatBread6[UPC],12,1))+SUM(MID(WheatBread6[UPC],1,1),MID(WheatBread6[UPC],3,1),MID(WheatBread6[UPC],5,1),MID(WheatBread6[UPC],7,1),MID(WheatBread6[UPC],9,1),MID(WheatBread6[UPC],11,1)),10))-48,"")</f>
        <v/>
      </c>
      <c r="D36" s="67" t="str">
        <f>IF(WheatBread6[[#This Row],[Calc Check]]="","",IF(WheatBread6[[#This Row],[Calc Check]]=10,IF(WheatBread6[[#This Row],[UPC Check]]=0,"YES","NO"),IF(WheatBread6[[#This Row],[Calc Check]]=WheatBread6[[#This Row],[UPC Check]],"YES","NO")))</f>
        <v/>
      </c>
      <c r="E36" s="65"/>
      <c r="F36" s="65"/>
      <c r="G36" s="65"/>
      <c r="H36" s="70">
        <v>16</v>
      </c>
      <c r="I36" s="63"/>
      <c r="J36" s="65"/>
      <c r="K36" s="66"/>
    </row>
  </sheetData>
  <sheetProtection algorithmName="SHA-512" hashValue="cmzXD69Spr5XbI6HOK9dOvFQRqb94A2AqiaLNkfSeSiplX0L/MLzf/pfERKlDxBSf4DKpsiURQ89LuMTjI2ysg==" saltValue="GuaSPatq9FsST2On7C0DoQ==" spinCount="100000" sheet="1" objects="1" scenarios="1" selectLockedCells="1"/>
  <mergeCells count="6">
    <mergeCell ref="A3:B3"/>
    <mergeCell ref="A4:B4"/>
    <mergeCell ref="A1:G1"/>
    <mergeCell ref="A11:F11"/>
    <mergeCell ref="A9:F9"/>
    <mergeCell ref="A10:F10"/>
  </mergeCells>
  <dataValidations count="2">
    <dataValidation type="decimal" operator="greaterThan" allowBlank="1" showInputMessage="1" showErrorMessage="1" errorTitle="Invalid Serving Size" error="Please enter a serving size (in grams) greater than 0." sqref="I18:I36">
      <formula1>0</formula1>
    </dataValidation>
    <dataValidation allowBlank="1" showInputMessage="1" sqref="K18:K36"/>
  </dataValidations>
  <pageMargins left="0.7" right="0.7" top="0.75" bottom="0.75" header="0.3" footer="0.3"/>
  <pageSetup paperSize="5" orientation="landscape" r:id="rId1"/>
  <headerFooter>
    <oddHeader>&amp;C2017-2019 Louisiana WIC Approved Foods Product Review</oddHeader>
  </headerFooter>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zoomScaleNormal="100" workbookViewId="0">
      <selection activeCell="A33" sqref="A33"/>
    </sheetView>
  </sheetViews>
  <sheetFormatPr defaultColWidth="8.7109375" defaultRowHeight="12.75" x14ac:dyDescent="0.2"/>
  <cols>
    <col min="1" max="1" width="19.140625" style="19" customWidth="1"/>
    <col min="2" max="4" width="7.140625" style="19" customWidth="1"/>
    <col min="5" max="7" width="18.140625" style="19" customWidth="1"/>
    <col min="8" max="8" width="11.42578125" style="19" customWidth="1"/>
    <col min="9" max="10" width="11.42578125" style="42" customWidth="1"/>
    <col min="11" max="11" width="18.7109375" style="19" customWidth="1"/>
    <col min="12" max="12" width="11.42578125" style="19" customWidth="1"/>
    <col min="13" max="13" width="18.140625" style="19" customWidth="1"/>
    <col min="14" max="15" width="6.85546875" style="19" customWidth="1"/>
    <col min="16" max="20" width="4.5703125" style="19" customWidth="1"/>
    <col min="21" max="21" width="34.140625" style="19" customWidth="1"/>
    <col min="22" max="16384" width="8.7109375" style="19"/>
  </cols>
  <sheetData>
    <row r="1" spans="1:14" s="11" customFormat="1" ht="99.95" customHeight="1" x14ac:dyDescent="0.2">
      <c r="A1" s="104" t="s">
        <v>106</v>
      </c>
      <c r="B1" s="104"/>
      <c r="C1" s="104"/>
      <c r="D1" s="104"/>
      <c r="E1" s="104"/>
      <c r="F1" s="104"/>
      <c r="G1" s="104"/>
    </row>
    <row r="2" spans="1:14" ht="15" x14ac:dyDescent="0.25">
      <c r="A2" s="31"/>
      <c r="B2" s="30"/>
      <c r="C2" s="35"/>
      <c r="D2" s="35"/>
      <c r="E2" s="31"/>
      <c r="F2" s="32"/>
      <c r="G2" s="32"/>
      <c r="H2" s="32"/>
      <c r="I2" s="33"/>
      <c r="J2" s="33"/>
      <c r="K2" s="31"/>
      <c r="L2" s="31"/>
      <c r="M2" s="34"/>
      <c r="N2" s="34"/>
    </row>
    <row r="3" spans="1:14" ht="37.5" customHeight="1" x14ac:dyDescent="0.2">
      <c r="A3" s="105" t="s">
        <v>56</v>
      </c>
      <c r="B3" s="105"/>
      <c r="C3" s="105"/>
      <c r="D3" s="105"/>
      <c r="F3" s="58" t="s">
        <v>79</v>
      </c>
      <c r="G3" s="32"/>
      <c r="H3" s="32"/>
      <c r="I3" s="33"/>
      <c r="J3" s="33"/>
      <c r="K3" s="31"/>
      <c r="L3" s="31"/>
      <c r="M3" s="34"/>
      <c r="N3" s="34"/>
    </row>
    <row r="4" spans="1:14" ht="14.45" customHeight="1" x14ac:dyDescent="0.2">
      <c r="A4" s="102" t="s">
        <v>107</v>
      </c>
      <c r="B4" s="102"/>
      <c r="C4" s="102"/>
      <c r="D4" s="102"/>
      <c r="F4" s="59" t="s">
        <v>85</v>
      </c>
      <c r="G4" s="33"/>
      <c r="H4" s="32"/>
      <c r="I4" s="33"/>
      <c r="J4" s="33"/>
      <c r="K4" s="36"/>
      <c r="L4" s="36"/>
      <c r="M4" s="37"/>
      <c r="N4" s="37"/>
    </row>
    <row r="5" spans="1:14" ht="14.45" customHeight="1" x14ac:dyDescent="0.2">
      <c r="A5" s="59"/>
      <c r="B5" s="59"/>
      <c r="C5" s="59"/>
      <c r="D5" s="59"/>
      <c r="F5" s="59" t="s">
        <v>108</v>
      </c>
      <c r="G5" s="32"/>
      <c r="H5" s="32"/>
      <c r="I5" s="33"/>
      <c r="J5" s="33"/>
      <c r="K5" s="31"/>
      <c r="L5" s="31"/>
      <c r="M5" s="34"/>
      <c r="N5" s="34"/>
    </row>
    <row r="6" spans="1:14" ht="14.25" x14ac:dyDescent="0.2">
      <c r="A6" s="45"/>
      <c r="B6" s="45"/>
      <c r="C6" s="48"/>
      <c r="D6" s="48"/>
      <c r="E6" s="45"/>
      <c r="F6" s="46"/>
      <c r="G6" s="32"/>
      <c r="H6" s="32"/>
      <c r="I6" s="33"/>
      <c r="J6" s="33"/>
      <c r="K6" s="31"/>
      <c r="L6" s="31"/>
      <c r="M6" s="34"/>
      <c r="N6" s="34"/>
    </row>
    <row r="7" spans="1:14" ht="14.45" customHeight="1" x14ac:dyDescent="0.2">
      <c r="A7" s="105" t="s">
        <v>44</v>
      </c>
      <c r="B7" s="105"/>
      <c r="C7" s="105"/>
      <c r="D7" s="105"/>
      <c r="E7" s="105"/>
      <c r="F7" s="105"/>
      <c r="G7" s="32"/>
      <c r="H7" s="32"/>
      <c r="I7" s="33"/>
      <c r="J7" s="33"/>
      <c r="K7" s="31"/>
      <c r="L7" s="31"/>
      <c r="M7" s="34"/>
      <c r="N7" s="34"/>
    </row>
    <row r="8" spans="1:14" ht="25.5" customHeight="1" x14ac:dyDescent="0.2">
      <c r="A8" s="120" t="s">
        <v>109</v>
      </c>
      <c r="B8" s="110"/>
      <c r="C8" s="110"/>
      <c r="D8" s="110"/>
      <c r="E8" s="110"/>
      <c r="F8" s="110"/>
      <c r="G8" s="32"/>
      <c r="H8" s="31"/>
      <c r="I8" s="38"/>
      <c r="J8" s="38"/>
      <c r="K8" s="31"/>
      <c r="L8" s="31"/>
      <c r="M8" s="34"/>
      <c r="N8" s="34"/>
    </row>
    <row r="9" spans="1:14" ht="39.6" customHeight="1" x14ac:dyDescent="0.2">
      <c r="A9" s="115" t="s">
        <v>110</v>
      </c>
      <c r="B9" s="116"/>
      <c r="C9" s="116"/>
      <c r="D9" s="116"/>
      <c r="E9" s="116"/>
      <c r="F9" s="116"/>
      <c r="G9" s="32"/>
      <c r="H9" s="31"/>
      <c r="I9" s="38"/>
      <c r="J9" s="38"/>
      <c r="K9" s="31"/>
      <c r="L9" s="31"/>
      <c r="M9" s="34"/>
      <c r="N9" s="34"/>
    </row>
    <row r="10" spans="1:14" ht="24.95" customHeight="1" x14ac:dyDescent="0.2">
      <c r="A10" s="113" t="s">
        <v>111</v>
      </c>
      <c r="B10" s="113"/>
      <c r="C10" s="113"/>
      <c r="D10" s="113"/>
      <c r="E10" s="113"/>
      <c r="F10" s="113"/>
      <c r="G10" s="32"/>
      <c r="H10" s="31"/>
      <c r="I10" s="38"/>
      <c r="J10" s="38"/>
      <c r="K10" s="31"/>
      <c r="L10" s="31"/>
      <c r="M10" s="34"/>
      <c r="N10" s="34"/>
    </row>
    <row r="11" spans="1:14" ht="24.95" customHeight="1" x14ac:dyDescent="0.2">
      <c r="A11" s="106" t="s">
        <v>112</v>
      </c>
      <c r="B11" s="106"/>
      <c r="C11" s="106"/>
      <c r="D11" s="106"/>
      <c r="E11" s="106"/>
      <c r="F11" s="106"/>
      <c r="G11" s="32"/>
      <c r="H11" s="31"/>
      <c r="I11" s="38"/>
      <c r="J11" s="38"/>
      <c r="K11" s="31"/>
      <c r="L11" s="31"/>
      <c r="M11" s="34"/>
      <c r="N11" s="34"/>
    </row>
    <row r="12" spans="1:14" ht="18.600000000000001" customHeight="1" x14ac:dyDescent="0.2">
      <c r="A12" s="113" t="s">
        <v>46</v>
      </c>
      <c r="B12" s="120"/>
      <c r="C12" s="120"/>
      <c r="D12" s="120"/>
      <c r="E12" s="120"/>
      <c r="F12" s="120"/>
      <c r="G12" s="32"/>
      <c r="H12" s="31"/>
      <c r="I12" s="38"/>
      <c r="J12" s="38"/>
      <c r="K12" s="31"/>
      <c r="L12" s="31"/>
      <c r="M12" s="34"/>
      <c r="N12" s="34"/>
    </row>
    <row r="13" spans="1:14" ht="56.25" customHeight="1" x14ac:dyDescent="0.2">
      <c r="A13" s="106" t="s">
        <v>113</v>
      </c>
      <c r="B13" s="110"/>
      <c r="C13" s="110"/>
      <c r="D13" s="110"/>
      <c r="E13" s="110"/>
      <c r="F13" s="110"/>
      <c r="G13" s="32"/>
      <c r="H13" s="31"/>
      <c r="I13" s="38"/>
      <c r="J13" s="38"/>
      <c r="K13" s="31"/>
      <c r="L13" s="31"/>
      <c r="M13" s="34"/>
      <c r="N13" s="34"/>
    </row>
    <row r="14" spans="1:14" ht="18.600000000000001" customHeight="1" x14ac:dyDescent="0.2">
      <c r="A14" s="113" t="s">
        <v>46</v>
      </c>
      <c r="B14" s="113"/>
      <c r="C14" s="113"/>
      <c r="D14" s="113"/>
      <c r="E14" s="113"/>
      <c r="F14" s="113"/>
      <c r="G14" s="32"/>
      <c r="H14" s="31"/>
      <c r="I14" s="38"/>
      <c r="J14" s="38"/>
      <c r="K14" s="31"/>
      <c r="L14" s="31"/>
      <c r="M14" s="34"/>
      <c r="N14" s="34"/>
    </row>
    <row r="15" spans="1:14" ht="24.95" customHeight="1" x14ac:dyDescent="0.2">
      <c r="A15" s="106" t="s">
        <v>114</v>
      </c>
      <c r="B15" s="106"/>
      <c r="C15" s="106"/>
      <c r="D15" s="106"/>
      <c r="E15" s="106"/>
      <c r="F15" s="106"/>
      <c r="G15" s="32"/>
      <c r="H15" s="31"/>
      <c r="I15" s="38"/>
      <c r="J15" s="38"/>
      <c r="K15" s="31"/>
      <c r="L15" s="31"/>
      <c r="M15" s="34"/>
      <c r="N15" s="34"/>
    </row>
    <row r="16" spans="1:14" ht="18.600000000000001" customHeight="1" x14ac:dyDescent="0.2">
      <c r="A16" s="113" t="s">
        <v>46</v>
      </c>
      <c r="B16" s="120"/>
      <c r="C16" s="120"/>
      <c r="D16" s="120"/>
      <c r="E16" s="120"/>
      <c r="F16" s="120"/>
      <c r="G16" s="32"/>
      <c r="H16" s="31"/>
      <c r="I16" s="38"/>
      <c r="J16" s="38"/>
      <c r="K16" s="31"/>
      <c r="L16" s="31"/>
      <c r="M16" s="34"/>
      <c r="N16" s="34"/>
    </row>
    <row r="17" spans="1:21" ht="47.45" customHeight="1" x14ac:dyDescent="0.2">
      <c r="A17" s="106" t="s">
        <v>115</v>
      </c>
      <c r="B17" s="110"/>
      <c r="C17" s="110"/>
      <c r="D17" s="110"/>
      <c r="E17" s="110"/>
      <c r="F17" s="110"/>
      <c r="G17" s="32"/>
      <c r="H17" s="31"/>
      <c r="I17" s="38"/>
      <c r="J17" s="38"/>
      <c r="K17" s="31"/>
      <c r="L17" s="31"/>
      <c r="M17" s="34"/>
      <c r="N17" s="34"/>
    </row>
    <row r="18" spans="1:21" ht="18.600000000000001" customHeight="1" x14ac:dyDescent="0.2">
      <c r="A18" s="113" t="s">
        <v>46</v>
      </c>
      <c r="B18" s="113"/>
      <c r="C18" s="113"/>
      <c r="D18" s="113"/>
      <c r="E18" s="113"/>
      <c r="F18" s="113"/>
      <c r="G18" s="32"/>
      <c r="H18" s="31"/>
      <c r="I18" s="38"/>
      <c r="J18" s="38"/>
      <c r="K18" s="31"/>
      <c r="L18" s="31"/>
      <c r="M18" s="34"/>
      <c r="N18" s="34"/>
    </row>
    <row r="19" spans="1:21" ht="24.95" customHeight="1" x14ac:dyDescent="0.2">
      <c r="A19" s="106" t="s">
        <v>116</v>
      </c>
      <c r="B19" s="106"/>
      <c r="C19" s="106"/>
      <c r="D19" s="106"/>
      <c r="E19" s="106"/>
      <c r="F19" s="106"/>
      <c r="G19" s="32"/>
      <c r="H19" s="31"/>
      <c r="I19" s="38"/>
      <c r="J19" s="38"/>
      <c r="K19" s="31"/>
      <c r="L19" s="31"/>
      <c r="M19" s="34"/>
      <c r="N19" s="34"/>
    </row>
    <row r="20" spans="1:21" ht="18.600000000000001" customHeight="1" x14ac:dyDescent="0.2">
      <c r="A20" s="113" t="s">
        <v>46</v>
      </c>
      <c r="B20" s="113"/>
      <c r="C20" s="113"/>
      <c r="D20" s="113"/>
      <c r="E20" s="113"/>
      <c r="F20" s="113"/>
      <c r="G20" s="32"/>
      <c r="H20" s="31"/>
      <c r="I20" s="38"/>
      <c r="J20" s="38"/>
      <c r="K20" s="31"/>
      <c r="L20" s="31"/>
      <c r="M20" s="34"/>
      <c r="N20" s="34"/>
    </row>
    <row r="21" spans="1:21" ht="24.95" customHeight="1" x14ac:dyDescent="0.2">
      <c r="A21" s="106" t="s">
        <v>117</v>
      </c>
      <c r="B21" s="106"/>
      <c r="C21" s="106"/>
      <c r="D21" s="106"/>
      <c r="E21" s="106"/>
      <c r="F21" s="106"/>
      <c r="G21" s="32"/>
      <c r="H21" s="31"/>
      <c r="I21" s="38"/>
      <c r="J21" s="38"/>
      <c r="K21" s="31"/>
      <c r="L21" s="31"/>
      <c r="M21" s="34"/>
      <c r="N21" s="34"/>
    </row>
    <row r="22" spans="1:21" ht="12.95" customHeight="1" x14ac:dyDescent="0.2">
      <c r="A22" s="43"/>
      <c r="B22" s="43"/>
      <c r="C22" s="43"/>
      <c r="D22" s="43"/>
      <c r="E22" s="43"/>
      <c r="F22" s="43"/>
      <c r="G22" s="32"/>
      <c r="H22" s="31"/>
      <c r="I22" s="38"/>
      <c r="J22" s="38"/>
      <c r="K22" s="31"/>
      <c r="L22" s="31"/>
      <c r="M22" s="34"/>
      <c r="N22" s="34"/>
    </row>
    <row r="23" spans="1:21" s="44" customFormat="1" x14ac:dyDescent="0.2">
      <c r="A23" s="49" t="s">
        <v>60</v>
      </c>
      <c r="B23" s="49"/>
      <c r="C23" s="49"/>
      <c r="D23" s="49"/>
      <c r="E23" s="50"/>
      <c r="F23" s="51"/>
      <c r="G23" s="47"/>
      <c r="H23" s="52"/>
      <c r="I23" s="52"/>
      <c r="J23" s="52"/>
      <c r="K23" s="45"/>
      <c r="L23" s="45"/>
      <c r="M23" s="53"/>
      <c r="N23" s="53"/>
    </row>
    <row r="24" spans="1:21" s="44" customFormat="1" x14ac:dyDescent="0.2">
      <c r="A24" s="49" t="s">
        <v>118</v>
      </c>
      <c r="B24" s="49"/>
      <c r="C24" s="49"/>
      <c r="D24" s="49"/>
      <c r="E24" s="50"/>
      <c r="F24" s="51"/>
      <c r="G24" s="47"/>
      <c r="H24" s="52"/>
      <c r="I24" s="52"/>
      <c r="J24" s="52"/>
      <c r="K24" s="45"/>
      <c r="L24" s="45"/>
      <c r="M24" s="53"/>
      <c r="N24" s="53"/>
    </row>
    <row r="25" spans="1:21" s="44" customFormat="1" x14ac:dyDescent="0.2">
      <c r="A25" s="49"/>
      <c r="B25" s="49"/>
      <c r="C25" s="49"/>
      <c r="D25" s="49"/>
      <c r="E25" s="50"/>
      <c r="F25" s="51"/>
      <c r="G25" s="47"/>
      <c r="H25" s="52"/>
      <c r="I25" s="52"/>
      <c r="J25" s="52"/>
      <c r="K25" s="45"/>
      <c r="L25" s="45"/>
      <c r="M25" s="53"/>
      <c r="N25" s="53"/>
    </row>
    <row r="26" spans="1:21" s="44" customFormat="1" x14ac:dyDescent="0.2">
      <c r="A26" s="57" t="s">
        <v>61</v>
      </c>
      <c r="B26" s="45"/>
      <c r="C26" s="45"/>
      <c r="D26" s="45"/>
      <c r="E26" s="45"/>
      <c r="F26" s="45"/>
      <c r="G26" s="46"/>
      <c r="H26" s="45"/>
      <c r="I26" s="52"/>
      <c r="J26" s="52"/>
      <c r="K26" s="45"/>
      <c r="L26" s="45"/>
      <c r="M26" s="53"/>
      <c r="N26" s="53"/>
    </row>
    <row r="27" spans="1:21" s="44" customFormat="1" x14ac:dyDescent="0.2">
      <c r="A27" s="45" t="s">
        <v>48</v>
      </c>
      <c r="B27" s="45"/>
      <c r="C27" s="45"/>
      <c r="D27" s="45"/>
      <c r="E27" s="45"/>
      <c r="F27" s="45"/>
      <c r="G27" s="46"/>
      <c r="H27" s="45"/>
      <c r="I27" s="52"/>
      <c r="J27" s="52"/>
      <c r="K27" s="45"/>
      <c r="L27" s="45"/>
      <c r="M27" s="53"/>
      <c r="N27" s="53"/>
    </row>
    <row r="28" spans="1:21" s="44" customFormat="1" x14ac:dyDescent="0.2">
      <c r="A28" s="45" t="s">
        <v>49</v>
      </c>
      <c r="B28" s="45"/>
      <c r="C28" s="54"/>
      <c r="D28" s="54"/>
      <c r="E28" s="45"/>
      <c r="F28" s="54"/>
      <c r="G28" s="46"/>
      <c r="H28" s="45"/>
      <c r="I28" s="52"/>
      <c r="J28" s="52"/>
      <c r="K28" s="45"/>
      <c r="L28" s="45"/>
      <c r="M28" s="53"/>
      <c r="N28" s="53"/>
    </row>
    <row r="29" spans="1:21" ht="14.25" x14ac:dyDescent="0.2">
      <c r="A29" s="54" t="s">
        <v>62</v>
      </c>
      <c r="B29" s="39"/>
      <c r="C29" s="39"/>
      <c r="D29" s="39"/>
      <c r="E29" s="39"/>
      <c r="F29" s="39"/>
      <c r="G29" s="32"/>
      <c r="H29" s="31"/>
      <c r="I29" s="38"/>
      <c r="J29" s="38"/>
      <c r="K29" s="31"/>
      <c r="L29" s="31"/>
      <c r="M29" s="34"/>
      <c r="N29" s="34"/>
    </row>
    <row r="30" spans="1:21" ht="14.25" x14ac:dyDescent="0.2">
      <c r="A30" s="53" t="s">
        <v>72</v>
      </c>
      <c r="B30" s="34"/>
      <c r="C30" s="40"/>
      <c r="D30" s="40"/>
      <c r="E30" s="34"/>
      <c r="F30" s="40"/>
      <c r="G30" s="41"/>
      <c r="H30" s="34"/>
      <c r="I30" s="1"/>
      <c r="J30" s="1"/>
      <c r="K30" s="34"/>
      <c r="L30" s="34"/>
      <c r="M30" s="34"/>
      <c r="N30" s="34"/>
    </row>
    <row r="31" spans="1:21" ht="14.25" x14ac:dyDescent="0.2">
      <c r="A31" s="53"/>
      <c r="B31" s="34"/>
      <c r="C31" s="40"/>
      <c r="D31" s="40"/>
      <c r="E31" s="34"/>
      <c r="F31" s="40"/>
      <c r="G31" s="41"/>
      <c r="H31" s="34"/>
      <c r="I31" s="1"/>
      <c r="J31" s="1"/>
      <c r="K31" s="34"/>
      <c r="L31" s="34"/>
      <c r="M31" s="34"/>
      <c r="N31" s="34"/>
    </row>
    <row r="32" spans="1:21" ht="75" customHeight="1" x14ac:dyDescent="0.2">
      <c r="A32" s="60" t="s">
        <v>0</v>
      </c>
      <c r="B32" s="61" t="s">
        <v>73</v>
      </c>
      <c r="C32" s="61" t="s">
        <v>74</v>
      </c>
      <c r="D32" s="61" t="s">
        <v>1</v>
      </c>
      <c r="E32" s="61" t="s">
        <v>50</v>
      </c>
      <c r="F32" s="61" t="s">
        <v>51</v>
      </c>
      <c r="G32" s="61" t="s">
        <v>70</v>
      </c>
      <c r="H32" s="61" t="s">
        <v>119</v>
      </c>
      <c r="I32" s="61" t="s">
        <v>120</v>
      </c>
      <c r="J32" s="61" t="s">
        <v>63</v>
      </c>
      <c r="K32" s="61" t="s">
        <v>121</v>
      </c>
      <c r="L32" s="61" t="s">
        <v>71</v>
      </c>
      <c r="M32" s="61" t="s">
        <v>64</v>
      </c>
      <c r="N32" s="74" t="s">
        <v>122</v>
      </c>
      <c r="O32" s="74" t="s">
        <v>123</v>
      </c>
      <c r="P32" s="74" t="s">
        <v>65</v>
      </c>
      <c r="Q32" s="74" t="s">
        <v>66</v>
      </c>
      <c r="R32" s="74" t="s">
        <v>67</v>
      </c>
      <c r="S32" s="74" t="s">
        <v>68</v>
      </c>
      <c r="T32" s="74" t="s">
        <v>69</v>
      </c>
      <c r="U32" s="62" t="s">
        <v>100</v>
      </c>
    </row>
    <row r="33" spans="1:21" ht="14.1" customHeight="1" x14ac:dyDescent="0.2">
      <c r="A33" s="64"/>
      <c r="B33" s="67" t="str">
        <f>IFERROR(CODE(RIGHT(WheatBread9[[#This Row],[UPC]],1)) - 48,"")</f>
        <v/>
      </c>
      <c r="C33" s="67" t="str">
        <f>IFERROR(CODE(10 - MOD(3*SUM(MID(WheatBread9[UPC],2,1),MID(WheatBread9[UPC],4,1),MID(WheatBread9[UPC],6,1),MID(WheatBread9[UPC],8,1),MID(WheatBread9[UPC],10,1),MID(WheatBread9[UPC],12,1))+SUM(MID(WheatBread9[UPC],1,1),MID(WheatBread9[UPC],3,1),MID(WheatBread9[UPC],5,1),MID(WheatBread9[UPC],7,1),MID(WheatBread9[UPC],9,1),MID(WheatBread9[UPC],11,1)),10))-48,"")</f>
        <v/>
      </c>
      <c r="D33" s="67" t="str">
        <f>IF(WheatBread9[[#This Row],[Calc Check]]="","",IF(WheatBread9[[#This Row],[Calc Check]]=10,IF(WheatBread9[[#This Row],[UPC Check]]=0,"YES","NO"),IF(WheatBread9[[#This Row],[Calc Check]]=WheatBread9[[#This Row],[UPC Check]],"YES","NO")))</f>
        <v/>
      </c>
      <c r="E33" s="65"/>
      <c r="F33" s="65"/>
      <c r="G33" s="65"/>
      <c r="H33" s="65"/>
      <c r="I33" s="65"/>
      <c r="J33" s="63"/>
      <c r="K33" s="63"/>
      <c r="L33" s="63"/>
      <c r="M33" s="65"/>
      <c r="N33" s="65"/>
      <c r="O33" s="65"/>
      <c r="P33" s="63"/>
      <c r="Q33" s="63"/>
      <c r="R33" s="63"/>
      <c r="S33" s="63"/>
      <c r="T33" s="63"/>
      <c r="U33" s="66"/>
    </row>
    <row r="34" spans="1:21" ht="14.1" customHeight="1" x14ac:dyDescent="0.2">
      <c r="A34" s="64"/>
      <c r="B34" s="67" t="str">
        <f>IFERROR(CODE(RIGHT(WheatBread9[[#This Row],[UPC]],1)) - 48,"")</f>
        <v/>
      </c>
      <c r="C34" s="67" t="str">
        <f>IFERROR(CODE(10 - MOD(3*SUM(MID(WheatBread9[UPC],2,1),MID(WheatBread9[UPC],4,1),MID(WheatBread9[UPC],6,1),MID(WheatBread9[UPC],8,1),MID(WheatBread9[UPC],10,1),MID(WheatBread9[UPC],12,1))+SUM(MID(WheatBread9[UPC],1,1),MID(WheatBread9[UPC],3,1),MID(WheatBread9[UPC],5,1),MID(WheatBread9[UPC],7,1),MID(WheatBread9[UPC],9,1),MID(WheatBread9[UPC],11,1)),10))-48,"")</f>
        <v/>
      </c>
      <c r="D34" s="67" t="str">
        <f>IF(WheatBread9[[#This Row],[Calc Check]]="","",IF(WheatBread9[[#This Row],[Calc Check]]=10,IF(WheatBread9[[#This Row],[UPC Check]]=0,"YES","NO"),IF(WheatBread9[[#This Row],[Calc Check]]=WheatBread9[[#This Row],[UPC Check]],"YES","NO")))</f>
        <v/>
      </c>
      <c r="E34" s="65"/>
      <c r="F34" s="65"/>
      <c r="G34" s="65"/>
      <c r="H34" s="65"/>
      <c r="I34" s="65"/>
      <c r="J34" s="63"/>
      <c r="K34" s="63"/>
      <c r="L34" s="63"/>
      <c r="M34" s="65"/>
      <c r="N34" s="65"/>
      <c r="O34" s="65"/>
      <c r="P34" s="63"/>
      <c r="Q34" s="63"/>
      <c r="R34" s="63"/>
      <c r="S34" s="63"/>
      <c r="T34" s="63"/>
      <c r="U34" s="66"/>
    </row>
    <row r="35" spans="1:21" ht="14.1" customHeight="1" x14ac:dyDescent="0.2">
      <c r="A35" s="64"/>
      <c r="B35" s="67" t="str">
        <f>IFERROR(CODE(RIGHT(WheatBread9[[#This Row],[UPC]],1)) - 48,"")</f>
        <v/>
      </c>
      <c r="C35" s="67" t="str">
        <f>IFERROR(CODE(10 - MOD(3*SUM(MID(WheatBread9[UPC],2,1),MID(WheatBread9[UPC],4,1),MID(WheatBread9[UPC],6,1),MID(WheatBread9[UPC],8,1),MID(WheatBread9[UPC],10,1),MID(WheatBread9[UPC],12,1))+SUM(MID(WheatBread9[UPC],1,1),MID(WheatBread9[UPC],3,1),MID(WheatBread9[UPC],5,1),MID(WheatBread9[UPC],7,1),MID(WheatBread9[UPC],9,1),MID(WheatBread9[UPC],11,1)),10))-48,"")</f>
        <v/>
      </c>
      <c r="D35" s="67" t="str">
        <f>IF(WheatBread9[[#This Row],[Calc Check]]="","",IF(WheatBread9[[#This Row],[Calc Check]]=10,IF(WheatBread9[[#This Row],[UPC Check]]=0,"YES","NO"),IF(WheatBread9[[#This Row],[Calc Check]]=WheatBread9[[#This Row],[UPC Check]],"YES","NO")))</f>
        <v/>
      </c>
      <c r="E35" s="65"/>
      <c r="F35" s="65"/>
      <c r="G35" s="65"/>
      <c r="H35" s="65"/>
      <c r="I35" s="65"/>
      <c r="J35" s="63"/>
      <c r="K35" s="63"/>
      <c r="L35" s="63"/>
      <c r="M35" s="65"/>
      <c r="N35" s="65"/>
      <c r="O35" s="65"/>
      <c r="P35" s="63"/>
      <c r="Q35" s="63"/>
      <c r="R35" s="63"/>
      <c r="S35" s="63"/>
      <c r="T35" s="63"/>
      <c r="U35" s="66"/>
    </row>
    <row r="36" spans="1:21" ht="14.1" customHeight="1" x14ac:dyDescent="0.2">
      <c r="A36" s="64"/>
      <c r="B36" s="67" t="str">
        <f>IFERROR(CODE(RIGHT(WheatBread9[[#This Row],[UPC]],1)) - 48,"")</f>
        <v/>
      </c>
      <c r="C36" s="67" t="str">
        <f>IFERROR(CODE(10 - MOD(3*SUM(MID(WheatBread9[UPC],2,1),MID(WheatBread9[UPC],4,1),MID(WheatBread9[UPC],6,1),MID(WheatBread9[UPC],8,1),MID(WheatBread9[UPC],10,1),MID(WheatBread9[UPC],12,1))+SUM(MID(WheatBread9[UPC],1,1),MID(WheatBread9[UPC],3,1),MID(WheatBread9[UPC],5,1),MID(WheatBread9[UPC],7,1),MID(WheatBread9[UPC],9,1),MID(WheatBread9[UPC],11,1)),10))-48,"")</f>
        <v/>
      </c>
      <c r="D36" s="67" t="str">
        <f>IF(WheatBread9[[#This Row],[Calc Check]]="","",IF(WheatBread9[[#This Row],[Calc Check]]=10,IF(WheatBread9[[#This Row],[UPC Check]]=0,"YES","NO"),IF(WheatBread9[[#This Row],[Calc Check]]=WheatBread9[[#This Row],[UPC Check]],"YES","NO")))</f>
        <v/>
      </c>
      <c r="E36" s="65"/>
      <c r="F36" s="65"/>
      <c r="G36" s="65"/>
      <c r="H36" s="65"/>
      <c r="I36" s="65"/>
      <c r="J36" s="63"/>
      <c r="K36" s="63"/>
      <c r="L36" s="63"/>
      <c r="M36" s="65"/>
      <c r="N36" s="65"/>
      <c r="O36" s="65"/>
      <c r="P36" s="63"/>
      <c r="Q36" s="63"/>
      <c r="R36" s="63"/>
      <c r="S36" s="63"/>
      <c r="T36" s="63"/>
      <c r="U36" s="66"/>
    </row>
    <row r="37" spans="1:21" ht="14.1" customHeight="1" x14ac:dyDescent="0.2">
      <c r="A37" s="64"/>
      <c r="B37" s="67" t="str">
        <f>IFERROR(CODE(RIGHT(WheatBread9[[#This Row],[UPC]],1)) - 48,"")</f>
        <v/>
      </c>
      <c r="C37" s="67" t="str">
        <f>IFERROR(CODE(10 - MOD(3*SUM(MID(WheatBread9[UPC],2,1),MID(WheatBread9[UPC],4,1),MID(WheatBread9[UPC],6,1),MID(WheatBread9[UPC],8,1),MID(WheatBread9[UPC],10,1),MID(WheatBread9[UPC],12,1))+SUM(MID(WheatBread9[UPC],1,1),MID(WheatBread9[UPC],3,1),MID(WheatBread9[UPC],5,1),MID(WheatBread9[UPC],7,1),MID(WheatBread9[UPC],9,1),MID(WheatBread9[UPC],11,1)),10))-48,"")</f>
        <v/>
      </c>
      <c r="D37" s="67" t="str">
        <f>IF(WheatBread9[[#This Row],[Calc Check]]="","",IF(WheatBread9[[#This Row],[Calc Check]]=10,IF(WheatBread9[[#This Row],[UPC Check]]=0,"YES","NO"),IF(WheatBread9[[#This Row],[Calc Check]]=WheatBread9[[#This Row],[UPC Check]],"YES","NO")))</f>
        <v/>
      </c>
      <c r="E37" s="65"/>
      <c r="F37" s="65"/>
      <c r="G37" s="65"/>
      <c r="H37" s="65"/>
      <c r="I37" s="65"/>
      <c r="J37" s="63"/>
      <c r="K37" s="63"/>
      <c r="L37" s="63"/>
      <c r="M37" s="65"/>
      <c r="N37" s="65"/>
      <c r="O37" s="65"/>
      <c r="P37" s="63"/>
      <c r="Q37" s="63"/>
      <c r="R37" s="63"/>
      <c r="S37" s="63"/>
      <c r="T37" s="63"/>
      <c r="U37" s="66"/>
    </row>
    <row r="38" spans="1:21" ht="14.1" customHeight="1" x14ac:dyDescent="0.2">
      <c r="A38" s="64"/>
      <c r="B38" s="67" t="str">
        <f>IFERROR(CODE(RIGHT(WheatBread9[[#This Row],[UPC]],1)) - 48,"")</f>
        <v/>
      </c>
      <c r="C38" s="67" t="str">
        <f>IFERROR(CODE(10 - MOD(3*SUM(MID(WheatBread9[UPC],2,1),MID(WheatBread9[UPC],4,1),MID(WheatBread9[UPC],6,1),MID(WheatBread9[UPC],8,1),MID(WheatBread9[UPC],10,1),MID(WheatBread9[UPC],12,1))+SUM(MID(WheatBread9[UPC],1,1),MID(WheatBread9[UPC],3,1),MID(WheatBread9[UPC],5,1),MID(WheatBread9[UPC],7,1),MID(WheatBread9[UPC],9,1),MID(WheatBread9[UPC],11,1)),10))-48,"")</f>
        <v/>
      </c>
      <c r="D38" s="67" t="str">
        <f>IF(WheatBread9[[#This Row],[Calc Check]]="","",IF(WheatBread9[[#This Row],[Calc Check]]=10,IF(WheatBread9[[#This Row],[UPC Check]]=0,"YES","NO"),IF(WheatBread9[[#This Row],[Calc Check]]=WheatBread9[[#This Row],[UPC Check]],"YES","NO")))</f>
        <v/>
      </c>
      <c r="E38" s="65"/>
      <c r="F38" s="65"/>
      <c r="G38" s="65"/>
      <c r="H38" s="65"/>
      <c r="I38" s="65"/>
      <c r="J38" s="63"/>
      <c r="K38" s="63"/>
      <c r="L38" s="63"/>
      <c r="M38" s="65"/>
      <c r="N38" s="65"/>
      <c r="O38" s="65"/>
      <c r="P38" s="63"/>
      <c r="Q38" s="63"/>
      <c r="R38" s="63"/>
      <c r="S38" s="63"/>
      <c r="T38" s="63"/>
      <c r="U38" s="66"/>
    </row>
    <row r="39" spans="1:21" ht="14.1" customHeight="1" x14ac:dyDescent="0.2">
      <c r="A39" s="64"/>
      <c r="B39" s="67" t="str">
        <f>IFERROR(CODE(RIGHT(WheatBread9[[#This Row],[UPC]],1)) - 48,"")</f>
        <v/>
      </c>
      <c r="C39" s="67" t="str">
        <f>IFERROR(CODE(10 - MOD(3*SUM(MID(WheatBread9[UPC],2,1),MID(WheatBread9[UPC],4,1),MID(WheatBread9[UPC],6,1),MID(WheatBread9[UPC],8,1),MID(WheatBread9[UPC],10,1),MID(WheatBread9[UPC],12,1))+SUM(MID(WheatBread9[UPC],1,1),MID(WheatBread9[UPC],3,1),MID(WheatBread9[UPC],5,1),MID(WheatBread9[UPC],7,1),MID(WheatBread9[UPC],9,1),MID(WheatBread9[UPC],11,1)),10))-48,"")</f>
        <v/>
      </c>
      <c r="D39" s="67" t="str">
        <f>IF(WheatBread9[[#This Row],[Calc Check]]="","",IF(WheatBread9[[#This Row],[Calc Check]]=10,IF(WheatBread9[[#This Row],[UPC Check]]=0,"YES","NO"),IF(WheatBread9[[#This Row],[Calc Check]]=WheatBread9[[#This Row],[UPC Check]],"YES","NO")))</f>
        <v/>
      </c>
      <c r="E39" s="65"/>
      <c r="F39" s="65"/>
      <c r="G39" s="65"/>
      <c r="H39" s="65"/>
      <c r="I39" s="65"/>
      <c r="J39" s="63"/>
      <c r="K39" s="63"/>
      <c r="L39" s="63"/>
      <c r="M39" s="65"/>
      <c r="N39" s="65"/>
      <c r="O39" s="65"/>
      <c r="P39" s="63"/>
      <c r="Q39" s="63"/>
      <c r="R39" s="63"/>
      <c r="S39" s="63"/>
      <c r="T39" s="63"/>
      <c r="U39" s="66"/>
    </row>
    <row r="40" spans="1:21" ht="14.1" customHeight="1" x14ac:dyDescent="0.2">
      <c r="A40" s="64"/>
      <c r="B40" s="67" t="str">
        <f>IFERROR(CODE(RIGHT(WheatBread9[[#This Row],[UPC]],1)) - 48,"")</f>
        <v/>
      </c>
      <c r="C40" s="67" t="str">
        <f>IFERROR(CODE(10 - MOD(3*SUM(MID(WheatBread9[UPC],2,1),MID(WheatBread9[UPC],4,1),MID(WheatBread9[UPC],6,1),MID(WheatBread9[UPC],8,1),MID(WheatBread9[UPC],10,1),MID(WheatBread9[UPC],12,1))+SUM(MID(WheatBread9[UPC],1,1),MID(WheatBread9[UPC],3,1),MID(WheatBread9[UPC],5,1),MID(WheatBread9[UPC],7,1),MID(WheatBread9[UPC],9,1),MID(WheatBread9[UPC],11,1)),10))-48,"")</f>
        <v/>
      </c>
      <c r="D40" s="67" t="str">
        <f>IF(WheatBread9[[#This Row],[Calc Check]]="","",IF(WheatBread9[[#This Row],[Calc Check]]=10,IF(WheatBread9[[#This Row],[UPC Check]]=0,"YES","NO"),IF(WheatBread9[[#This Row],[Calc Check]]=WheatBread9[[#This Row],[UPC Check]],"YES","NO")))</f>
        <v/>
      </c>
      <c r="E40" s="65"/>
      <c r="F40" s="65"/>
      <c r="G40" s="65"/>
      <c r="H40" s="65"/>
      <c r="I40" s="65"/>
      <c r="J40" s="63"/>
      <c r="K40" s="63"/>
      <c r="L40" s="63"/>
      <c r="M40" s="65"/>
      <c r="N40" s="65"/>
      <c r="O40" s="65"/>
      <c r="P40" s="63"/>
      <c r="Q40" s="63"/>
      <c r="R40" s="63"/>
      <c r="S40" s="63"/>
      <c r="T40" s="63"/>
      <c r="U40" s="66"/>
    </row>
    <row r="41" spans="1:21" ht="14.1" customHeight="1" x14ac:dyDescent="0.2">
      <c r="A41" s="64"/>
      <c r="B41" s="67" t="str">
        <f>IFERROR(CODE(RIGHT(WheatBread9[[#This Row],[UPC]],1)) - 48,"")</f>
        <v/>
      </c>
      <c r="C41" s="67" t="str">
        <f>IFERROR(CODE(10 - MOD(3*SUM(MID(WheatBread9[UPC],2,1),MID(WheatBread9[UPC],4,1),MID(WheatBread9[UPC],6,1),MID(WheatBread9[UPC],8,1),MID(WheatBread9[UPC],10,1),MID(WheatBread9[UPC],12,1))+SUM(MID(WheatBread9[UPC],1,1),MID(WheatBread9[UPC],3,1),MID(WheatBread9[UPC],5,1),MID(WheatBread9[UPC],7,1),MID(WheatBread9[UPC],9,1),MID(WheatBread9[UPC],11,1)),10))-48,"")</f>
        <v/>
      </c>
      <c r="D41" s="67" t="str">
        <f>IF(WheatBread9[[#This Row],[Calc Check]]="","",IF(WheatBread9[[#This Row],[Calc Check]]=10,IF(WheatBread9[[#This Row],[UPC Check]]=0,"YES","NO"),IF(WheatBread9[[#This Row],[Calc Check]]=WheatBread9[[#This Row],[UPC Check]],"YES","NO")))</f>
        <v/>
      </c>
      <c r="E41" s="65"/>
      <c r="F41" s="65"/>
      <c r="G41" s="65"/>
      <c r="H41" s="65"/>
      <c r="I41" s="65"/>
      <c r="J41" s="63"/>
      <c r="K41" s="63"/>
      <c r="L41" s="63"/>
      <c r="M41" s="65"/>
      <c r="N41" s="65"/>
      <c r="O41" s="65"/>
      <c r="P41" s="63"/>
      <c r="Q41" s="63"/>
      <c r="R41" s="63"/>
      <c r="S41" s="63"/>
      <c r="T41" s="63"/>
      <c r="U41" s="66"/>
    </row>
    <row r="42" spans="1:21" ht="14.1" customHeight="1" x14ac:dyDescent="0.2">
      <c r="A42" s="64"/>
      <c r="B42" s="67" t="str">
        <f>IFERROR(CODE(RIGHT(WheatBread9[[#This Row],[UPC]],1)) - 48,"")</f>
        <v/>
      </c>
      <c r="C42" s="67" t="str">
        <f>IFERROR(CODE(10 - MOD(3*SUM(MID(WheatBread9[UPC],2,1),MID(WheatBread9[UPC],4,1),MID(WheatBread9[UPC],6,1),MID(WheatBread9[UPC],8,1),MID(WheatBread9[UPC],10,1),MID(WheatBread9[UPC],12,1))+SUM(MID(WheatBread9[UPC],1,1),MID(WheatBread9[UPC],3,1),MID(WheatBread9[UPC],5,1),MID(WheatBread9[UPC],7,1),MID(WheatBread9[UPC],9,1),MID(WheatBread9[UPC],11,1)),10))-48,"")</f>
        <v/>
      </c>
      <c r="D42" s="67" t="str">
        <f>IF(WheatBread9[[#This Row],[Calc Check]]="","",IF(WheatBread9[[#This Row],[Calc Check]]=10,IF(WheatBread9[[#This Row],[UPC Check]]=0,"YES","NO"),IF(WheatBread9[[#This Row],[Calc Check]]=WheatBread9[[#This Row],[UPC Check]],"YES","NO")))</f>
        <v/>
      </c>
      <c r="E42" s="65"/>
      <c r="F42" s="65"/>
      <c r="G42" s="65"/>
      <c r="H42" s="65"/>
      <c r="I42" s="65"/>
      <c r="J42" s="63"/>
      <c r="K42" s="63"/>
      <c r="L42" s="63"/>
      <c r="M42" s="65"/>
      <c r="N42" s="65"/>
      <c r="O42" s="65"/>
      <c r="P42" s="63"/>
      <c r="Q42" s="63"/>
      <c r="R42" s="63"/>
      <c r="S42" s="63"/>
      <c r="T42" s="63"/>
      <c r="U42" s="66"/>
    </row>
    <row r="43" spans="1:21" ht="14.1" customHeight="1" x14ac:dyDescent="0.2">
      <c r="A43" s="64"/>
      <c r="B43" s="67" t="str">
        <f>IFERROR(CODE(RIGHT(WheatBread9[[#This Row],[UPC]],1)) - 48,"")</f>
        <v/>
      </c>
      <c r="C43" s="67" t="str">
        <f>IFERROR(CODE(10 - MOD(3*SUM(MID(WheatBread9[UPC],2,1),MID(WheatBread9[UPC],4,1),MID(WheatBread9[UPC],6,1),MID(WheatBread9[UPC],8,1),MID(WheatBread9[UPC],10,1),MID(WheatBread9[UPC],12,1))+SUM(MID(WheatBread9[UPC],1,1),MID(WheatBread9[UPC],3,1),MID(WheatBread9[UPC],5,1),MID(WheatBread9[UPC],7,1),MID(WheatBread9[UPC],9,1),MID(WheatBread9[UPC],11,1)),10))-48,"")</f>
        <v/>
      </c>
      <c r="D43" s="67" t="str">
        <f>IF(WheatBread9[[#This Row],[Calc Check]]="","",IF(WheatBread9[[#This Row],[Calc Check]]=10,IF(WheatBread9[[#This Row],[UPC Check]]=0,"YES","NO"),IF(WheatBread9[[#This Row],[Calc Check]]=WheatBread9[[#This Row],[UPC Check]],"YES","NO")))</f>
        <v/>
      </c>
      <c r="E43" s="65"/>
      <c r="F43" s="65"/>
      <c r="G43" s="65"/>
      <c r="H43" s="65"/>
      <c r="I43" s="65"/>
      <c r="J43" s="63"/>
      <c r="K43" s="63"/>
      <c r="L43" s="63"/>
      <c r="M43" s="65"/>
      <c r="N43" s="65"/>
      <c r="O43" s="65"/>
      <c r="P43" s="63"/>
      <c r="Q43" s="63"/>
      <c r="R43" s="63"/>
      <c r="S43" s="63"/>
      <c r="T43" s="63"/>
      <c r="U43" s="66"/>
    </row>
    <row r="44" spans="1:21" ht="14.1" customHeight="1" x14ac:dyDescent="0.2">
      <c r="A44" s="64"/>
      <c r="B44" s="67" t="str">
        <f>IFERROR(CODE(RIGHT(WheatBread9[[#This Row],[UPC]],1)) - 48,"")</f>
        <v/>
      </c>
      <c r="C44" s="67" t="str">
        <f>IFERROR(CODE(10 - MOD(3*SUM(MID(WheatBread9[UPC],2,1),MID(WheatBread9[UPC],4,1),MID(WheatBread9[UPC],6,1),MID(WheatBread9[UPC],8,1),MID(WheatBread9[UPC],10,1),MID(WheatBread9[UPC],12,1))+SUM(MID(WheatBread9[UPC],1,1),MID(WheatBread9[UPC],3,1),MID(WheatBread9[UPC],5,1),MID(WheatBread9[UPC],7,1),MID(WheatBread9[UPC],9,1),MID(WheatBread9[UPC],11,1)),10))-48,"")</f>
        <v/>
      </c>
      <c r="D44" s="67" t="str">
        <f>IF(WheatBread9[[#This Row],[Calc Check]]="","",IF(WheatBread9[[#This Row],[Calc Check]]=10,IF(WheatBread9[[#This Row],[UPC Check]]=0,"YES","NO"),IF(WheatBread9[[#This Row],[Calc Check]]=WheatBread9[[#This Row],[UPC Check]],"YES","NO")))</f>
        <v/>
      </c>
      <c r="E44" s="65"/>
      <c r="F44" s="65"/>
      <c r="G44" s="65"/>
      <c r="H44" s="65"/>
      <c r="I44" s="65"/>
      <c r="J44" s="63"/>
      <c r="K44" s="63"/>
      <c r="L44" s="63"/>
      <c r="M44" s="65"/>
      <c r="N44" s="65"/>
      <c r="O44" s="65"/>
      <c r="P44" s="63"/>
      <c r="Q44" s="63"/>
      <c r="R44" s="63"/>
      <c r="S44" s="63"/>
      <c r="T44" s="63"/>
      <c r="U44" s="66"/>
    </row>
    <row r="45" spans="1:21" ht="14.1" customHeight="1" x14ac:dyDescent="0.2">
      <c r="A45" s="64"/>
      <c r="B45" s="67" t="str">
        <f>IFERROR(CODE(RIGHT(WheatBread9[[#This Row],[UPC]],1)) - 48,"")</f>
        <v/>
      </c>
      <c r="C45" s="67" t="str">
        <f>IFERROR(CODE(10 - MOD(3*SUM(MID(WheatBread9[UPC],2,1),MID(WheatBread9[UPC],4,1),MID(WheatBread9[UPC],6,1),MID(WheatBread9[UPC],8,1),MID(WheatBread9[UPC],10,1),MID(WheatBread9[UPC],12,1))+SUM(MID(WheatBread9[UPC],1,1),MID(WheatBread9[UPC],3,1),MID(WheatBread9[UPC],5,1),MID(WheatBread9[UPC],7,1),MID(WheatBread9[UPC],9,1),MID(WheatBread9[UPC],11,1)),10))-48,"")</f>
        <v/>
      </c>
      <c r="D45" s="67" t="str">
        <f>IF(WheatBread9[[#This Row],[Calc Check]]="","",IF(WheatBread9[[#This Row],[Calc Check]]=10,IF(WheatBread9[[#This Row],[UPC Check]]=0,"YES","NO"),IF(WheatBread9[[#This Row],[Calc Check]]=WheatBread9[[#This Row],[UPC Check]],"YES","NO")))</f>
        <v/>
      </c>
      <c r="E45" s="65"/>
      <c r="F45" s="65"/>
      <c r="G45" s="65"/>
      <c r="H45" s="65"/>
      <c r="I45" s="65"/>
      <c r="J45" s="63"/>
      <c r="K45" s="63"/>
      <c r="L45" s="63"/>
      <c r="M45" s="65"/>
      <c r="N45" s="65"/>
      <c r="O45" s="65"/>
      <c r="P45" s="63"/>
      <c r="Q45" s="63"/>
      <c r="R45" s="63"/>
      <c r="S45" s="63"/>
      <c r="T45" s="63"/>
      <c r="U45" s="66"/>
    </row>
    <row r="46" spans="1:21" ht="14.1" customHeight="1" x14ac:dyDescent="0.2">
      <c r="A46" s="64"/>
      <c r="B46" s="67" t="str">
        <f>IFERROR(CODE(RIGHT(WheatBread9[[#This Row],[UPC]],1)) - 48,"")</f>
        <v/>
      </c>
      <c r="C46" s="67" t="str">
        <f>IFERROR(CODE(10 - MOD(3*SUM(MID(WheatBread9[UPC],2,1),MID(WheatBread9[UPC],4,1),MID(WheatBread9[UPC],6,1),MID(WheatBread9[UPC],8,1),MID(WheatBread9[UPC],10,1),MID(WheatBread9[UPC],12,1))+SUM(MID(WheatBread9[UPC],1,1),MID(WheatBread9[UPC],3,1),MID(WheatBread9[UPC],5,1),MID(WheatBread9[UPC],7,1),MID(WheatBread9[UPC],9,1),MID(WheatBread9[UPC],11,1)),10))-48,"")</f>
        <v/>
      </c>
      <c r="D46" s="67" t="str">
        <f>IF(WheatBread9[[#This Row],[Calc Check]]="","",IF(WheatBread9[[#This Row],[Calc Check]]=10,IF(WheatBread9[[#This Row],[UPC Check]]=0,"YES","NO"),IF(WheatBread9[[#This Row],[Calc Check]]=WheatBread9[[#This Row],[UPC Check]],"YES","NO")))</f>
        <v/>
      </c>
      <c r="E46" s="65"/>
      <c r="F46" s="65"/>
      <c r="G46" s="65"/>
      <c r="H46" s="65"/>
      <c r="I46" s="65"/>
      <c r="J46" s="63"/>
      <c r="K46" s="63"/>
      <c r="L46" s="63"/>
      <c r="M46" s="65"/>
      <c r="N46" s="65"/>
      <c r="O46" s="65"/>
      <c r="P46" s="63"/>
      <c r="Q46" s="63"/>
      <c r="R46" s="63"/>
      <c r="S46" s="63"/>
      <c r="T46" s="63"/>
      <c r="U46" s="66"/>
    </row>
    <row r="47" spans="1:21" ht="14.1" customHeight="1" x14ac:dyDescent="0.2">
      <c r="A47" s="64"/>
      <c r="B47" s="67" t="str">
        <f>IFERROR(CODE(RIGHT(WheatBread9[[#This Row],[UPC]],1)) - 48,"")</f>
        <v/>
      </c>
      <c r="C47" s="67" t="str">
        <f>IFERROR(CODE(10 - MOD(3*SUM(MID(WheatBread9[UPC],2,1),MID(WheatBread9[UPC],4,1),MID(WheatBread9[UPC],6,1),MID(WheatBread9[UPC],8,1),MID(WheatBread9[UPC],10,1),MID(WheatBread9[UPC],12,1))+SUM(MID(WheatBread9[UPC],1,1),MID(WheatBread9[UPC],3,1),MID(WheatBread9[UPC],5,1),MID(WheatBread9[UPC],7,1),MID(WheatBread9[UPC],9,1),MID(WheatBread9[UPC],11,1)),10))-48,"")</f>
        <v/>
      </c>
      <c r="D47" s="67" t="str">
        <f>IF(WheatBread9[[#This Row],[Calc Check]]="","",IF(WheatBread9[[#This Row],[Calc Check]]=10,IF(WheatBread9[[#This Row],[UPC Check]]=0,"YES","NO"),IF(WheatBread9[[#This Row],[Calc Check]]=WheatBread9[[#This Row],[UPC Check]],"YES","NO")))</f>
        <v/>
      </c>
      <c r="E47" s="65"/>
      <c r="F47" s="65"/>
      <c r="G47" s="65"/>
      <c r="H47" s="65"/>
      <c r="I47" s="65"/>
      <c r="J47" s="63"/>
      <c r="K47" s="63"/>
      <c r="L47" s="63"/>
      <c r="M47" s="65"/>
      <c r="N47" s="65"/>
      <c r="O47" s="65"/>
      <c r="P47" s="63"/>
      <c r="Q47" s="63"/>
      <c r="R47" s="63"/>
      <c r="S47" s="63"/>
      <c r="T47" s="63"/>
      <c r="U47" s="66"/>
    </row>
    <row r="48" spans="1:21" ht="14.1" customHeight="1" x14ac:dyDescent="0.2">
      <c r="A48" s="64"/>
      <c r="B48" s="67" t="str">
        <f>IFERROR(CODE(RIGHT(WheatBread9[[#This Row],[UPC]],1)) - 48,"")</f>
        <v/>
      </c>
      <c r="C48" s="67" t="str">
        <f>IFERROR(CODE(10 - MOD(3*SUM(MID(WheatBread9[UPC],2,1),MID(WheatBread9[UPC],4,1),MID(WheatBread9[UPC],6,1),MID(WheatBread9[UPC],8,1),MID(WheatBread9[UPC],10,1),MID(WheatBread9[UPC],12,1))+SUM(MID(WheatBread9[UPC],1,1),MID(WheatBread9[UPC],3,1),MID(WheatBread9[UPC],5,1),MID(WheatBread9[UPC],7,1),MID(WheatBread9[UPC],9,1),MID(WheatBread9[UPC],11,1)),10))-48,"")</f>
        <v/>
      </c>
      <c r="D48" s="67" t="str">
        <f>IF(WheatBread9[[#This Row],[Calc Check]]="","",IF(WheatBread9[[#This Row],[Calc Check]]=10,IF(WheatBread9[[#This Row],[UPC Check]]=0,"YES","NO"),IF(WheatBread9[[#This Row],[Calc Check]]=WheatBread9[[#This Row],[UPC Check]],"YES","NO")))</f>
        <v/>
      </c>
      <c r="E48" s="65"/>
      <c r="F48" s="65"/>
      <c r="G48" s="65"/>
      <c r="H48" s="65"/>
      <c r="I48" s="65"/>
      <c r="J48" s="63"/>
      <c r="K48" s="63"/>
      <c r="L48" s="63"/>
      <c r="M48" s="65"/>
      <c r="N48" s="65"/>
      <c r="O48" s="65"/>
      <c r="P48" s="63"/>
      <c r="Q48" s="63"/>
      <c r="R48" s="63"/>
      <c r="S48" s="63"/>
      <c r="T48" s="63"/>
      <c r="U48" s="66"/>
    </row>
    <row r="49" spans="1:21" ht="14.1" customHeight="1" x14ac:dyDescent="0.2">
      <c r="A49" s="64"/>
      <c r="B49" s="67" t="str">
        <f>IFERROR(CODE(RIGHT(WheatBread9[[#This Row],[UPC]],1)) - 48,"")</f>
        <v/>
      </c>
      <c r="C49" s="67" t="str">
        <f>IFERROR(CODE(10 - MOD(3*SUM(MID(WheatBread9[UPC],2,1),MID(WheatBread9[UPC],4,1),MID(WheatBread9[UPC],6,1),MID(WheatBread9[UPC],8,1),MID(WheatBread9[UPC],10,1),MID(WheatBread9[UPC],12,1))+SUM(MID(WheatBread9[UPC],1,1),MID(WheatBread9[UPC],3,1),MID(WheatBread9[UPC],5,1),MID(WheatBread9[UPC],7,1),MID(WheatBread9[UPC],9,1),MID(WheatBread9[UPC],11,1)),10))-48,"")</f>
        <v/>
      </c>
      <c r="D49" s="67" t="str">
        <f>IF(WheatBread9[[#This Row],[Calc Check]]="","",IF(WheatBread9[[#This Row],[Calc Check]]=10,IF(WheatBread9[[#This Row],[UPC Check]]=0,"YES","NO"),IF(WheatBread9[[#This Row],[Calc Check]]=WheatBread9[[#This Row],[UPC Check]],"YES","NO")))</f>
        <v/>
      </c>
      <c r="E49" s="65"/>
      <c r="F49" s="65"/>
      <c r="G49" s="65"/>
      <c r="H49" s="65"/>
      <c r="I49" s="65"/>
      <c r="J49" s="63"/>
      <c r="K49" s="63"/>
      <c r="L49" s="63"/>
      <c r="M49" s="65"/>
      <c r="N49" s="65"/>
      <c r="O49" s="65"/>
      <c r="P49" s="63"/>
      <c r="Q49" s="63"/>
      <c r="R49" s="63"/>
      <c r="S49" s="63"/>
      <c r="T49" s="63"/>
      <c r="U49" s="66"/>
    </row>
    <row r="50" spans="1:21" ht="14.1" customHeight="1" x14ac:dyDescent="0.2">
      <c r="A50" s="64"/>
      <c r="B50" s="67" t="str">
        <f>IFERROR(CODE(RIGHT(WheatBread9[[#This Row],[UPC]],1)) - 48,"")</f>
        <v/>
      </c>
      <c r="C50" s="67" t="str">
        <f>IFERROR(CODE(10 - MOD(3*SUM(MID(WheatBread9[UPC],2,1),MID(WheatBread9[UPC],4,1),MID(WheatBread9[UPC],6,1),MID(WheatBread9[UPC],8,1),MID(WheatBread9[UPC],10,1),MID(WheatBread9[UPC],12,1))+SUM(MID(WheatBread9[UPC],1,1),MID(WheatBread9[UPC],3,1),MID(WheatBread9[UPC],5,1),MID(WheatBread9[UPC],7,1),MID(WheatBread9[UPC],9,1),MID(WheatBread9[UPC],11,1)),10))-48,"")</f>
        <v/>
      </c>
      <c r="D50" s="67" t="str">
        <f>IF(WheatBread9[[#This Row],[Calc Check]]="","",IF(WheatBread9[[#This Row],[Calc Check]]=10,IF(WheatBread9[[#This Row],[UPC Check]]=0,"YES","NO"),IF(WheatBread9[[#This Row],[Calc Check]]=WheatBread9[[#This Row],[UPC Check]],"YES","NO")))</f>
        <v/>
      </c>
      <c r="E50" s="65"/>
      <c r="F50" s="65"/>
      <c r="G50" s="65"/>
      <c r="H50" s="65"/>
      <c r="I50" s="65"/>
      <c r="J50" s="63"/>
      <c r="K50" s="63"/>
      <c r="L50" s="63"/>
      <c r="M50" s="65"/>
      <c r="N50" s="65"/>
      <c r="O50" s="65"/>
      <c r="P50" s="63"/>
      <c r="Q50" s="63"/>
      <c r="R50" s="63"/>
      <c r="S50" s="63"/>
      <c r="T50" s="63"/>
      <c r="U50" s="66"/>
    </row>
    <row r="51" spans="1:21" ht="14.1" customHeight="1" x14ac:dyDescent="0.2">
      <c r="A51" s="64"/>
      <c r="B51" s="67" t="str">
        <f>IFERROR(CODE(RIGHT(WheatBread9[[#This Row],[UPC]],1)) - 48,"")</f>
        <v/>
      </c>
      <c r="C51" s="67" t="str">
        <f>IFERROR(CODE(10 - MOD(3*SUM(MID(WheatBread9[UPC],2,1),MID(WheatBread9[UPC],4,1),MID(WheatBread9[UPC],6,1),MID(WheatBread9[UPC],8,1),MID(WheatBread9[UPC],10,1),MID(WheatBread9[UPC],12,1))+SUM(MID(WheatBread9[UPC],1,1),MID(WheatBread9[UPC],3,1),MID(WheatBread9[UPC],5,1),MID(WheatBread9[UPC],7,1),MID(WheatBread9[UPC],9,1),MID(WheatBread9[UPC],11,1)),10))-48,"")</f>
        <v/>
      </c>
      <c r="D51" s="67" t="str">
        <f>IF(WheatBread9[[#This Row],[Calc Check]]="","",IF(WheatBread9[[#This Row],[Calc Check]]=10,IF(WheatBread9[[#This Row],[UPC Check]]=0,"YES","NO"),IF(WheatBread9[[#This Row],[Calc Check]]=WheatBread9[[#This Row],[UPC Check]],"YES","NO")))</f>
        <v/>
      </c>
      <c r="E51" s="65"/>
      <c r="F51" s="65"/>
      <c r="G51" s="65"/>
      <c r="H51" s="65"/>
      <c r="I51" s="65"/>
      <c r="J51" s="63"/>
      <c r="K51" s="63"/>
      <c r="L51" s="63"/>
      <c r="M51" s="65"/>
      <c r="N51" s="65"/>
      <c r="O51" s="65"/>
      <c r="P51" s="63"/>
      <c r="Q51" s="63"/>
      <c r="R51" s="63"/>
      <c r="S51" s="63"/>
      <c r="T51" s="63"/>
      <c r="U51" s="66"/>
    </row>
  </sheetData>
  <sheetProtection algorithmName="SHA-512" hashValue="ISqSSWI9/ekNVW6+SyurwVdkCiRpSExFceyiVHTRQ0LuiNPgiXPVdP5BJmf55qXRNEHo2zqFZ3kV47VBgDU65A==" saltValue="CIHDX1mZTTl+RIfFDEpbNg==" spinCount="100000" sheet="1" objects="1" scenarios="1" selectLockedCells="1"/>
  <mergeCells count="18">
    <mergeCell ref="A7:F7"/>
    <mergeCell ref="A8:F8"/>
    <mergeCell ref="A1:G1"/>
    <mergeCell ref="A3:D3"/>
    <mergeCell ref="A4:D4"/>
    <mergeCell ref="A19:F19"/>
    <mergeCell ref="A20:F20"/>
    <mergeCell ref="A21:F21"/>
    <mergeCell ref="A15:F15"/>
    <mergeCell ref="A16:F16"/>
    <mergeCell ref="A17:F17"/>
    <mergeCell ref="A18:F18"/>
    <mergeCell ref="A14:F14"/>
    <mergeCell ref="A9:F9"/>
    <mergeCell ref="A10:F10"/>
    <mergeCell ref="A11:F11"/>
    <mergeCell ref="A12:F12"/>
    <mergeCell ref="A13:F13"/>
  </mergeCells>
  <dataValidations count="3">
    <dataValidation type="decimal" operator="greaterThan" allowBlank="1" showInputMessage="1" showErrorMessage="1" errorTitle="Invalid Serving Size" error="Please enter a serving size (in grams) greater than 0." sqref="L33:L51">
      <formula1>0</formula1>
    </dataValidation>
    <dataValidation type="list" operator="equal" allowBlank="1" showInputMessage="1" showErrorMessage="1" sqref="J33:J51">
      <formula1>"12,18,24,36"</formula1>
    </dataValidation>
    <dataValidation allowBlank="1" showInputMessage="1" sqref="U33:U51"/>
  </dataValidations>
  <pageMargins left="0.7" right="0.7" top="0.75" bottom="0.75" header="0.3" footer="0.3"/>
  <pageSetup paperSize="5" orientation="landscape" r:id="rId1"/>
  <headerFooter>
    <oddHeader>&amp;C2017-2019 Louisiana WIC Approved Foods Product Review</oddHeader>
  </headerFooter>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zoomScaleNormal="100" workbookViewId="0">
      <selection activeCell="A14" sqref="A14"/>
    </sheetView>
  </sheetViews>
  <sheetFormatPr defaultColWidth="8.7109375" defaultRowHeight="12.75" x14ac:dyDescent="0.2"/>
  <cols>
    <col min="1" max="1" width="21.42578125" style="19" customWidth="1"/>
    <col min="2" max="4" width="7.140625" style="19" customWidth="1"/>
    <col min="5" max="7" width="18.140625" style="19" customWidth="1"/>
    <col min="8" max="8" width="15.5703125" style="19" customWidth="1"/>
    <col min="9" max="9" width="15" style="42" customWidth="1"/>
    <col min="10" max="10" width="18.28515625" style="42" customWidth="1"/>
    <col min="11" max="11" width="33.42578125" style="19" customWidth="1"/>
    <col min="12" max="12" width="14.28515625" style="19" customWidth="1"/>
    <col min="13" max="13" width="13.5703125" style="19" customWidth="1"/>
    <col min="14" max="14" width="14.28515625" style="19" customWidth="1"/>
    <col min="15" max="15" width="13.85546875" style="19" customWidth="1"/>
    <col min="16" max="16" width="46.7109375" style="19" customWidth="1"/>
    <col min="17" max="16384" width="8.7109375" style="19"/>
  </cols>
  <sheetData>
    <row r="1" spans="1:14" s="11" customFormat="1" ht="99.95" customHeight="1" x14ac:dyDescent="0.2">
      <c r="A1" s="104" t="s">
        <v>124</v>
      </c>
      <c r="B1" s="104"/>
      <c r="C1" s="104"/>
      <c r="D1" s="104"/>
      <c r="E1" s="104"/>
      <c r="F1" s="104"/>
      <c r="G1" s="104"/>
    </row>
    <row r="2" spans="1:14" ht="15" x14ac:dyDescent="0.25">
      <c r="A2" s="31"/>
      <c r="B2" s="30"/>
      <c r="C2" s="35"/>
      <c r="D2" s="35"/>
      <c r="E2" s="31"/>
      <c r="F2" s="32"/>
      <c r="G2" s="32"/>
      <c r="H2" s="32"/>
      <c r="I2" s="33"/>
      <c r="J2" s="33"/>
      <c r="K2" s="31"/>
      <c r="L2" s="31"/>
      <c r="M2" s="34"/>
      <c r="N2" s="34"/>
    </row>
    <row r="3" spans="1:14" ht="14.1" customHeight="1" x14ac:dyDescent="0.2">
      <c r="A3" s="105" t="s">
        <v>75</v>
      </c>
      <c r="B3" s="105"/>
      <c r="C3" s="105"/>
      <c r="D3" s="105"/>
      <c r="E3" s="105"/>
      <c r="F3" s="105" t="s">
        <v>79</v>
      </c>
      <c r="G3" s="105"/>
      <c r="H3" s="105"/>
      <c r="I3" s="105"/>
      <c r="J3" s="33"/>
      <c r="K3" s="31"/>
      <c r="L3" s="31"/>
      <c r="M3" s="34"/>
      <c r="N3" s="34"/>
    </row>
    <row r="4" spans="1:14" ht="14.45" customHeight="1" x14ac:dyDescent="0.2">
      <c r="A4" s="102" t="s">
        <v>125</v>
      </c>
      <c r="B4" s="102"/>
      <c r="C4" s="102"/>
      <c r="D4" s="102"/>
      <c r="E4" s="102"/>
      <c r="F4" s="102" t="s">
        <v>128</v>
      </c>
      <c r="G4" s="102"/>
      <c r="H4" s="102"/>
      <c r="I4" s="102"/>
      <c r="J4" s="33"/>
      <c r="K4" s="36"/>
      <c r="L4" s="36"/>
      <c r="M4" s="37"/>
      <c r="N4" s="37"/>
    </row>
    <row r="5" spans="1:14" ht="14.45" customHeight="1" x14ac:dyDescent="0.2">
      <c r="A5" s="102" t="s">
        <v>126</v>
      </c>
      <c r="B5" s="102"/>
      <c r="C5" s="102"/>
      <c r="D5" s="102"/>
      <c r="E5" s="102"/>
      <c r="F5" s="102" t="s">
        <v>129</v>
      </c>
      <c r="G5" s="102"/>
      <c r="H5" s="102"/>
      <c r="I5" s="102"/>
      <c r="J5" s="33"/>
      <c r="K5" s="31"/>
      <c r="L5" s="31"/>
      <c r="M5" s="34"/>
      <c r="N5" s="34"/>
    </row>
    <row r="6" spans="1:14" ht="14.45" customHeight="1" x14ac:dyDescent="0.2">
      <c r="A6" s="121" t="s">
        <v>127</v>
      </c>
      <c r="B6" s="121"/>
      <c r="C6" s="121"/>
      <c r="D6" s="121"/>
      <c r="E6" s="121"/>
      <c r="F6" s="102" t="s">
        <v>130</v>
      </c>
      <c r="G6" s="102"/>
      <c r="H6" s="102"/>
      <c r="I6" s="102"/>
      <c r="J6" s="33"/>
      <c r="K6" s="31"/>
      <c r="L6" s="31"/>
      <c r="M6" s="34"/>
      <c r="N6" s="34"/>
    </row>
    <row r="7" spans="1:14" ht="14.45" customHeight="1" x14ac:dyDescent="0.2">
      <c r="A7" s="59"/>
      <c r="B7" s="59"/>
      <c r="C7" s="59"/>
      <c r="D7" s="59"/>
      <c r="E7" s="59"/>
      <c r="F7" s="109" t="s">
        <v>155</v>
      </c>
      <c r="G7" s="109"/>
      <c r="H7" s="109"/>
      <c r="I7" s="109"/>
      <c r="J7" s="33"/>
      <c r="K7" s="31"/>
      <c r="L7" s="31"/>
      <c r="M7" s="34"/>
      <c r="N7" s="34"/>
    </row>
    <row r="8" spans="1:14" s="44" customFormat="1" ht="14.45" customHeight="1" x14ac:dyDescent="0.2">
      <c r="A8" s="49"/>
      <c r="B8" s="49"/>
      <c r="C8" s="49"/>
      <c r="D8" s="49"/>
      <c r="E8" s="50"/>
      <c r="F8" s="107" t="s">
        <v>131</v>
      </c>
      <c r="G8" s="107"/>
      <c r="H8" s="107"/>
      <c r="I8" s="107"/>
      <c r="J8" s="52"/>
      <c r="K8" s="45"/>
      <c r="L8" s="45"/>
      <c r="M8" s="53"/>
      <c r="N8" s="53"/>
    </row>
    <row r="9" spans="1:14" s="44" customFormat="1" x14ac:dyDescent="0.2">
      <c r="A9" s="57" t="s">
        <v>61</v>
      </c>
      <c r="B9" s="45"/>
      <c r="C9" s="45"/>
      <c r="D9" s="45"/>
      <c r="E9" s="45"/>
      <c r="F9" s="45"/>
      <c r="G9" s="46"/>
      <c r="H9" s="45"/>
      <c r="I9" s="52"/>
      <c r="J9" s="52"/>
      <c r="K9" s="45"/>
      <c r="L9" s="45"/>
      <c r="M9" s="53"/>
      <c r="N9" s="53"/>
    </row>
    <row r="10" spans="1:14" s="44" customFormat="1" x14ac:dyDescent="0.2">
      <c r="A10" s="45" t="s">
        <v>48</v>
      </c>
      <c r="B10" s="45"/>
      <c r="C10" s="45"/>
      <c r="D10" s="45"/>
      <c r="E10" s="45"/>
      <c r="F10" s="45"/>
      <c r="G10" s="46"/>
      <c r="H10" s="45"/>
      <c r="I10" s="52"/>
      <c r="J10" s="52"/>
      <c r="K10" s="45"/>
      <c r="L10" s="45"/>
      <c r="M10" s="53"/>
      <c r="N10" s="53"/>
    </row>
    <row r="11" spans="1:14" ht="14.25" x14ac:dyDescent="0.2">
      <c r="A11" s="54" t="s">
        <v>62</v>
      </c>
      <c r="B11" s="39"/>
      <c r="C11" s="39"/>
      <c r="D11" s="39"/>
      <c r="E11" s="39"/>
      <c r="F11" s="39"/>
      <c r="G11" s="32"/>
      <c r="H11" s="31"/>
      <c r="I11" s="38"/>
      <c r="J11" s="38"/>
      <c r="K11" s="31"/>
      <c r="L11" s="31"/>
      <c r="M11" s="34"/>
      <c r="N11" s="34"/>
    </row>
    <row r="12" spans="1:14" ht="14.25" x14ac:dyDescent="0.2">
      <c r="A12" s="53"/>
      <c r="B12" s="34"/>
      <c r="C12" s="40"/>
      <c r="D12" s="40"/>
      <c r="E12" s="34"/>
      <c r="F12" s="40"/>
      <c r="G12" s="41"/>
      <c r="H12" s="34"/>
      <c r="I12" s="1"/>
      <c r="J12" s="1"/>
      <c r="K12" s="34"/>
      <c r="L12" s="34"/>
      <c r="M12" s="34"/>
      <c r="N12" s="34"/>
    </row>
    <row r="13" spans="1:14" ht="25.5" customHeight="1" x14ac:dyDescent="0.2">
      <c r="A13" s="60" t="s">
        <v>0</v>
      </c>
      <c r="B13" s="61" t="s">
        <v>73</v>
      </c>
      <c r="C13" s="61" t="s">
        <v>74</v>
      </c>
      <c r="D13" s="61" t="s">
        <v>1</v>
      </c>
      <c r="E13" s="61" t="s">
        <v>50</v>
      </c>
      <c r="F13" s="61" t="s">
        <v>51</v>
      </c>
      <c r="G13" s="61" t="s">
        <v>70</v>
      </c>
      <c r="H13" s="61" t="s">
        <v>133</v>
      </c>
      <c r="I13" s="61" t="s">
        <v>132</v>
      </c>
      <c r="J13" s="62" t="s">
        <v>310</v>
      </c>
      <c r="K13" s="62" t="s">
        <v>52</v>
      </c>
    </row>
    <row r="14" spans="1:14" ht="14.1" customHeight="1" x14ac:dyDescent="0.2">
      <c r="A14" s="64"/>
      <c r="B14" s="67" t="str">
        <f>IFERROR(CODE(RIGHT(WheatBread3510[[#This Row],[UPC]],1)) - 48,"")</f>
        <v/>
      </c>
      <c r="C14" s="67" t="str">
        <f>IFERROR(CODE(10 - MOD(3*SUM(MID(WheatBread3510[UPC],2,1),MID(WheatBread3510[UPC],4,1),MID(WheatBread3510[UPC],6,1),MID(WheatBread3510[UPC],8,1),MID(WheatBread3510[UPC],10,1),MID(WheatBread3510[UPC],12,1))+SUM(MID(WheatBread3510[UPC],1,1),MID(WheatBread3510[UPC],3,1),MID(WheatBread3510[UPC],5,1),MID(WheatBread3510[UPC],7,1),MID(WheatBread3510[UPC],9,1),MID(WheatBread3510[UPC],11,1)),10))-48,"")</f>
        <v/>
      </c>
      <c r="D14" s="67" t="str">
        <f>IF(WheatBread3510[[#This Row],[Calc Check]]="","",IF(WheatBread3510[[#This Row],[Calc Check]]=10,IF(WheatBread3510[[#This Row],[UPC Check]]=0,"YES","NO"),IF(WheatBread3510[[#This Row],[Calc Check]]=WheatBread3510[[#This Row],[UPC Check]],"YES","NO")))</f>
        <v/>
      </c>
      <c r="E14" s="65"/>
      <c r="F14" s="65"/>
      <c r="G14" s="65"/>
      <c r="H14" s="70">
        <v>4</v>
      </c>
      <c r="I14" s="63"/>
      <c r="J14" s="63"/>
      <c r="K14" s="66"/>
    </row>
    <row r="15" spans="1:14" ht="14.1" customHeight="1" x14ac:dyDescent="0.2">
      <c r="A15" s="64"/>
      <c r="B15" s="67" t="str">
        <f>IFERROR(CODE(RIGHT(WheatBread3510[[#This Row],[UPC]],1)) - 48,"")</f>
        <v/>
      </c>
      <c r="C15" s="67" t="str">
        <f>IFERROR(CODE(10 - MOD(3*SUM(MID(WheatBread3510[UPC],2,1),MID(WheatBread3510[UPC],4,1),MID(WheatBread3510[UPC],6,1),MID(WheatBread3510[UPC],8,1),MID(WheatBread3510[UPC],10,1),MID(WheatBread3510[UPC],12,1))+SUM(MID(WheatBread3510[UPC],1,1),MID(WheatBread3510[UPC],3,1),MID(WheatBread3510[UPC],5,1),MID(WheatBread3510[UPC],7,1),MID(WheatBread3510[UPC],9,1),MID(WheatBread3510[UPC],11,1)),10))-48,"")</f>
        <v/>
      </c>
      <c r="D15" s="67" t="str">
        <f>IF(WheatBread3510[[#This Row],[Calc Check]]="","",IF(WheatBread3510[[#This Row],[Calc Check]]=10,IF(WheatBread3510[[#This Row],[UPC Check]]=0,"YES","NO"),IF(WheatBread3510[[#This Row],[Calc Check]]=WheatBread3510[[#This Row],[UPC Check]],"YES","NO")))</f>
        <v/>
      </c>
      <c r="E15" s="65"/>
      <c r="F15" s="65"/>
      <c r="G15" s="65"/>
      <c r="H15" s="70">
        <v>4</v>
      </c>
      <c r="I15" s="63"/>
      <c r="J15" s="63"/>
      <c r="K15" s="66"/>
    </row>
    <row r="16" spans="1:14" ht="14.1" customHeight="1" x14ac:dyDescent="0.2">
      <c r="A16" s="64"/>
      <c r="B16" s="67" t="str">
        <f>IFERROR(CODE(RIGHT(WheatBread3510[[#This Row],[UPC]],1)) - 48,"")</f>
        <v/>
      </c>
      <c r="C16" s="67" t="str">
        <f>IFERROR(CODE(10 - MOD(3*SUM(MID(WheatBread3510[UPC],2,1),MID(WheatBread3510[UPC],4,1),MID(WheatBread3510[UPC],6,1),MID(WheatBread3510[UPC],8,1),MID(WheatBread3510[UPC],10,1),MID(WheatBread3510[UPC],12,1))+SUM(MID(WheatBread3510[UPC],1,1),MID(WheatBread3510[UPC],3,1),MID(WheatBread3510[UPC],5,1),MID(WheatBread3510[UPC],7,1),MID(WheatBread3510[UPC],9,1),MID(WheatBread3510[UPC],11,1)),10))-48,"")</f>
        <v/>
      </c>
      <c r="D16" s="67" t="str">
        <f>IF(WheatBread3510[[#This Row],[Calc Check]]="","",IF(WheatBread3510[[#This Row],[Calc Check]]=10,IF(WheatBread3510[[#This Row],[UPC Check]]=0,"YES","NO"),IF(WheatBread3510[[#This Row],[Calc Check]]=WheatBread3510[[#This Row],[UPC Check]],"YES","NO")))</f>
        <v/>
      </c>
      <c r="E16" s="65"/>
      <c r="F16" s="65"/>
      <c r="G16" s="65"/>
      <c r="H16" s="70">
        <v>4</v>
      </c>
      <c r="I16" s="63"/>
      <c r="J16" s="63"/>
      <c r="K16" s="66"/>
    </row>
    <row r="17" spans="1:11" ht="14.1" customHeight="1" x14ac:dyDescent="0.2">
      <c r="A17" s="64"/>
      <c r="B17" s="67" t="str">
        <f>IFERROR(CODE(RIGHT(WheatBread3510[[#This Row],[UPC]],1)) - 48,"")</f>
        <v/>
      </c>
      <c r="C17" s="67" t="str">
        <f>IFERROR(CODE(10 - MOD(3*SUM(MID(WheatBread3510[UPC],2,1),MID(WheatBread3510[UPC],4,1),MID(WheatBread3510[UPC],6,1),MID(WheatBread3510[UPC],8,1),MID(WheatBread3510[UPC],10,1),MID(WheatBread3510[UPC],12,1))+SUM(MID(WheatBread3510[UPC],1,1),MID(WheatBread3510[UPC],3,1),MID(WheatBread3510[UPC],5,1),MID(WheatBread3510[UPC],7,1),MID(WheatBread3510[UPC],9,1),MID(WheatBread3510[UPC],11,1)),10))-48,"")</f>
        <v/>
      </c>
      <c r="D17" s="67" t="str">
        <f>IF(WheatBread3510[[#This Row],[Calc Check]]="","",IF(WheatBread3510[[#This Row],[Calc Check]]=10,IF(WheatBread3510[[#This Row],[UPC Check]]=0,"YES","NO"),IF(WheatBread3510[[#This Row],[Calc Check]]=WheatBread3510[[#This Row],[UPC Check]],"YES","NO")))</f>
        <v/>
      </c>
      <c r="E17" s="65"/>
      <c r="F17" s="65"/>
      <c r="G17" s="65"/>
      <c r="H17" s="70">
        <v>4</v>
      </c>
      <c r="I17" s="63"/>
      <c r="J17" s="63"/>
      <c r="K17" s="66"/>
    </row>
    <row r="18" spans="1:11" ht="14.1" customHeight="1" x14ac:dyDescent="0.2">
      <c r="A18" s="64"/>
      <c r="B18" s="67" t="str">
        <f>IFERROR(CODE(RIGHT(WheatBread3510[[#This Row],[UPC]],1)) - 48,"")</f>
        <v/>
      </c>
      <c r="C18" s="67" t="str">
        <f>IFERROR(CODE(10 - MOD(3*SUM(MID(WheatBread3510[UPC],2,1),MID(WheatBread3510[UPC],4,1),MID(WheatBread3510[UPC],6,1),MID(WheatBread3510[UPC],8,1),MID(WheatBread3510[UPC],10,1),MID(WheatBread3510[UPC],12,1))+SUM(MID(WheatBread3510[UPC],1,1),MID(WheatBread3510[UPC],3,1),MID(WheatBread3510[UPC],5,1),MID(WheatBread3510[UPC],7,1),MID(WheatBread3510[UPC],9,1),MID(WheatBread3510[UPC],11,1)),10))-48,"")</f>
        <v/>
      </c>
      <c r="D18" s="67" t="str">
        <f>IF(WheatBread3510[[#This Row],[Calc Check]]="","",IF(WheatBread3510[[#This Row],[Calc Check]]=10,IF(WheatBread3510[[#This Row],[UPC Check]]=0,"YES","NO"),IF(WheatBread3510[[#This Row],[Calc Check]]=WheatBread3510[[#This Row],[UPC Check]],"YES","NO")))</f>
        <v/>
      </c>
      <c r="E18" s="65"/>
      <c r="F18" s="65"/>
      <c r="G18" s="65"/>
      <c r="H18" s="70">
        <v>4</v>
      </c>
      <c r="I18" s="63"/>
      <c r="J18" s="63"/>
      <c r="K18" s="66"/>
    </row>
    <row r="19" spans="1:11" ht="14.1" customHeight="1" x14ac:dyDescent="0.2">
      <c r="A19" s="64"/>
      <c r="B19" s="67" t="str">
        <f>IFERROR(CODE(RIGHT(WheatBread3510[[#This Row],[UPC]],1)) - 48,"")</f>
        <v/>
      </c>
      <c r="C19" s="67" t="str">
        <f>IFERROR(CODE(10 - MOD(3*SUM(MID(WheatBread3510[UPC],2,1),MID(WheatBread3510[UPC],4,1),MID(WheatBread3510[UPC],6,1),MID(WheatBread3510[UPC],8,1),MID(WheatBread3510[UPC],10,1),MID(WheatBread3510[UPC],12,1))+SUM(MID(WheatBread3510[UPC],1,1),MID(WheatBread3510[UPC],3,1),MID(WheatBread3510[UPC],5,1),MID(WheatBread3510[UPC],7,1),MID(WheatBread3510[UPC],9,1),MID(WheatBread3510[UPC],11,1)),10))-48,"")</f>
        <v/>
      </c>
      <c r="D19" s="67" t="str">
        <f>IF(WheatBread3510[[#This Row],[Calc Check]]="","",IF(WheatBread3510[[#This Row],[Calc Check]]=10,IF(WheatBread3510[[#This Row],[UPC Check]]=0,"YES","NO"),IF(WheatBread3510[[#This Row],[Calc Check]]=WheatBread3510[[#This Row],[UPC Check]],"YES","NO")))</f>
        <v/>
      </c>
      <c r="E19" s="65"/>
      <c r="F19" s="65"/>
      <c r="G19" s="65"/>
      <c r="H19" s="70">
        <v>4</v>
      </c>
      <c r="I19" s="63"/>
      <c r="J19" s="63"/>
      <c r="K19" s="66"/>
    </row>
    <row r="20" spans="1:11" ht="14.1" customHeight="1" x14ac:dyDescent="0.2">
      <c r="A20" s="64"/>
      <c r="B20" s="67" t="str">
        <f>IFERROR(CODE(RIGHT(WheatBread3510[[#This Row],[UPC]],1)) - 48,"")</f>
        <v/>
      </c>
      <c r="C20" s="67" t="str">
        <f>IFERROR(CODE(10 - MOD(3*SUM(MID(WheatBread3510[UPC],2,1),MID(WheatBread3510[UPC],4,1),MID(WheatBread3510[UPC],6,1),MID(WheatBread3510[UPC],8,1),MID(WheatBread3510[UPC],10,1),MID(WheatBread3510[UPC],12,1))+SUM(MID(WheatBread3510[UPC],1,1),MID(WheatBread3510[UPC],3,1),MID(WheatBread3510[UPC],5,1),MID(WheatBread3510[UPC],7,1),MID(WheatBread3510[UPC],9,1),MID(WheatBread3510[UPC],11,1)),10))-48,"")</f>
        <v/>
      </c>
      <c r="D20" s="67" t="str">
        <f>IF(WheatBread3510[[#This Row],[Calc Check]]="","",IF(WheatBread3510[[#This Row],[Calc Check]]=10,IF(WheatBread3510[[#This Row],[UPC Check]]=0,"YES","NO"),IF(WheatBread3510[[#This Row],[Calc Check]]=WheatBread3510[[#This Row],[UPC Check]],"YES","NO")))</f>
        <v/>
      </c>
      <c r="E20" s="65"/>
      <c r="F20" s="65"/>
      <c r="G20" s="65"/>
      <c r="H20" s="70">
        <v>4</v>
      </c>
      <c r="I20" s="63"/>
      <c r="J20" s="63"/>
      <c r="K20" s="66"/>
    </row>
    <row r="21" spans="1:11" ht="14.1" customHeight="1" x14ac:dyDescent="0.2">
      <c r="A21" s="64"/>
      <c r="B21" s="67" t="str">
        <f>IFERROR(CODE(RIGHT(WheatBread3510[[#This Row],[UPC]],1)) - 48,"")</f>
        <v/>
      </c>
      <c r="C21" s="67" t="str">
        <f>IFERROR(CODE(10 - MOD(3*SUM(MID(WheatBread3510[UPC],2,1),MID(WheatBread3510[UPC],4,1),MID(WheatBread3510[UPC],6,1),MID(WheatBread3510[UPC],8,1),MID(WheatBread3510[UPC],10,1),MID(WheatBread3510[UPC],12,1))+SUM(MID(WheatBread3510[UPC],1,1),MID(WheatBread3510[UPC],3,1),MID(WheatBread3510[UPC],5,1),MID(WheatBread3510[UPC],7,1),MID(WheatBread3510[UPC],9,1),MID(WheatBread3510[UPC],11,1)),10))-48,"")</f>
        <v/>
      </c>
      <c r="D21" s="67" t="str">
        <f>IF(WheatBread3510[[#This Row],[Calc Check]]="","",IF(WheatBread3510[[#This Row],[Calc Check]]=10,IF(WheatBread3510[[#This Row],[UPC Check]]=0,"YES","NO"),IF(WheatBread3510[[#This Row],[Calc Check]]=WheatBread3510[[#This Row],[UPC Check]],"YES","NO")))</f>
        <v/>
      </c>
      <c r="E21" s="65"/>
      <c r="F21" s="65"/>
      <c r="G21" s="65"/>
      <c r="H21" s="70">
        <v>4</v>
      </c>
      <c r="I21" s="63"/>
      <c r="J21" s="63"/>
      <c r="K21" s="66"/>
    </row>
    <row r="22" spans="1:11" ht="14.1" customHeight="1" x14ac:dyDescent="0.2">
      <c r="A22" s="64"/>
      <c r="B22" s="67" t="str">
        <f>IFERROR(CODE(RIGHT(WheatBread3510[[#This Row],[UPC]],1)) - 48,"")</f>
        <v/>
      </c>
      <c r="C22" s="67" t="str">
        <f>IFERROR(CODE(10 - MOD(3*SUM(MID(WheatBread3510[UPC],2,1),MID(WheatBread3510[UPC],4,1),MID(WheatBread3510[UPC],6,1),MID(WheatBread3510[UPC],8,1),MID(WheatBread3510[UPC],10,1),MID(WheatBread3510[UPC],12,1))+SUM(MID(WheatBread3510[UPC],1,1),MID(WheatBread3510[UPC],3,1),MID(WheatBread3510[UPC],5,1),MID(WheatBread3510[UPC],7,1),MID(WheatBread3510[UPC],9,1),MID(WheatBread3510[UPC],11,1)),10))-48,"")</f>
        <v/>
      </c>
      <c r="D22" s="67" t="str">
        <f>IF(WheatBread3510[[#This Row],[Calc Check]]="","",IF(WheatBread3510[[#This Row],[Calc Check]]=10,IF(WheatBread3510[[#This Row],[UPC Check]]=0,"YES","NO"),IF(WheatBread3510[[#This Row],[Calc Check]]=WheatBread3510[[#This Row],[UPC Check]],"YES","NO")))</f>
        <v/>
      </c>
      <c r="E22" s="65"/>
      <c r="F22" s="65"/>
      <c r="G22" s="65"/>
      <c r="H22" s="70">
        <v>4</v>
      </c>
      <c r="I22" s="63"/>
      <c r="J22" s="63"/>
      <c r="K22" s="66"/>
    </row>
    <row r="23" spans="1:11" ht="14.1" customHeight="1" x14ac:dyDescent="0.2">
      <c r="A23" s="64"/>
      <c r="B23" s="67" t="str">
        <f>IFERROR(CODE(RIGHT(WheatBread3510[[#This Row],[UPC]],1)) - 48,"")</f>
        <v/>
      </c>
      <c r="C23" s="67" t="str">
        <f>IFERROR(CODE(10 - MOD(3*SUM(MID(WheatBread3510[UPC],2,1),MID(WheatBread3510[UPC],4,1),MID(WheatBread3510[UPC],6,1),MID(WheatBread3510[UPC],8,1),MID(WheatBread3510[UPC],10,1),MID(WheatBread3510[UPC],12,1))+SUM(MID(WheatBread3510[UPC],1,1),MID(WheatBread3510[UPC],3,1),MID(WheatBread3510[UPC],5,1),MID(WheatBread3510[UPC],7,1),MID(WheatBread3510[UPC],9,1),MID(WheatBread3510[UPC],11,1)),10))-48,"")</f>
        <v/>
      </c>
      <c r="D23" s="67" t="str">
        <f>IF(WheatBread3510[[#This Row],[Calc Check]]="","",IF(WheatBread3510[[#This Row],[Calc Check]]=10,IF(WheatBread3510[[#This Row],[UPC Check]]=0,"YES","NO"),IF(WheatBread3510[[#This Row],[Calc Check]]=WheatBread3510[[#This Row],[UPC Check]],"YES","NO")))</f>
        <v/>
      </c>
      <c r="E23" s="65"/>
      <c r="F23" s="65"/>
      <c r="G23" s="65"/>
      <c r="H23" s="70">
        <v>4</v>
      </c>
      <c r="I23" s="63"/>
      <c r="J23" s="63"/>
      <c r="K23" s="66"/>
    </row>
    <row r="24" spans="1:11" ht="14.1" customHeight="1" x14ac:dyDescent="0.2">
      <c r="A24" s="64"/>
      <c r="B24" s="67" t="str">
        <f>IFERROR(CODE(RIGHT(WheatBread3510[[#This Row],[UPC]],1)) - 48,"")</f>
        <v/>
      </c>
      <c r="C24" s="67" t="str">
        <f>IFERROR(CODE(10 - MOD(3*SUM(MID(WheatBread3510[UPC],2,1),MID(WheatBread3510[UPC],4,1),MID(WheatBread3510[UPC],6,1),MID(WheatBread3510[UPC],8,1),MID(WheatBread3510[UPC],10,1),MID(WheatBread3510[UPC],12,1))+SUM(MID(WheatBread3510[UPC],1,1),MID(WheatBread3510[UPC],3,1),MID(WheatBread3510[UPC],5,1),MID(WheatBread3510[UPC],7,1),MID(WheatBread3510[UPC],9,1),MID(WheatBread3510[UPC],11,1)),10))-48,"")</f>
        <v/>
      </c>
      <c r="D24" s="67" t="str">
        <f>IF(WheatBread3510[[#This Row],[Calc Check]]="","",IF(WheatBread3510[[#This Row],[Calc Check]]=10,IF(WheatBread3510[[#This Row],[UPC Check]]=0,"YES","NO"),IF(WheatBread3510[[#This Row],[Calc Check]]=WheatBread3510[[#This Row],[UPC Check]],"YES","NO")))</f>
        <v/>
      </c>
      <c r="E24" s="65"/>
      <c r="F24" s="65"/>
      <c r="G24" s="65"/>
      <c r="H24" s="70">
        <v>4</v>
      </c>
      <c r="I24" s="63"/>
      <c r="J24" s="63"/>
      <c r="K24" s="66"/>
    </row>
    <row r="25" spans="1:11" ht="14.1" customHeight="1" x14ac:dyDescent="0.2">
      <c r="A25" s="64"/>
      <c r="B25" s="67" t="str">
        <f>IFERROR(CODE(RIGHT(WheatBread3510[[#This Row],[UPC]],1)) - 48,"")</f>
        <v/>
      </c>
      <c r="C25" s="67" t="str">
        <f>IFERROR(CODE(10 - MOD(3*SUM(MID(WheatBread3510[UPC],2,1),MID(WheatBread3510[UPC],4,1),MID(WheatBread3510[UPC],6,1),MID(WheatBread3510[UPC],8,1),MID(WheatBread3510[UPC],10,1),MID(WheatBread3510[UPC],12,1))+SUM(MID(WheatBread3510[UPC],1,1),MID(WheatBread3510[UPC],3,1),MID(WheatBread3510[UPC],5,1),MID(WheatBread3510[UPC],7,1),MID(WheatBread3510[UPC],9,1),MID(WheatBread3510[UPC],11,1)),10))-48,"")</f>
        <v/>
      </c>
      <c r="D25" s="67" t="str">
        <f>IF(WheatBread3510[[#This Row],[Calc Check]]="","",IF(WheatBread3510[[#This Row],[Calc Check]]=10,IF(WheatBread3510[[#This Row],[UPC Check]]=0,"YES","NO"),IF(WheatBread3510[[#This Row],[Calc Check]]=WheatBread3510[[#This Row],[UPC Check]],"YES","NO")))</f>
        <v/>
      </c>
      <c r="E25" s="65"/>
      <c r="F25" s="65"/>
      <c r="G25" s="65"/>
      <c r="H25" s="70">
        <v>4</v>
      </c>
      <c r="I25" s="63"/>
      <c r="J25" s="63"/>
      <c r="K25" s="66"/>
    </row>
    <row r="26" spans="1:11" ht="14.1" customHeight="1" x14ac:dyDescent="0.2">
      <c r="A26" s="64"/>
      <c r="B26" s="67" t="str">
        <f>IFERROR(CODE(RIGHT(WheatBread3510[[#This Row],[UPC]],1)) - 48,"")</f>
        <v/>
      </c>
      <c r="C26" s="67" t="str">
        <f>IFERROR(CODE(10 - MOD(3*SUM(MID(WheatBread3510[UPC],2,1),MID(WheatBread3510[UPC],4,1),MID(WheatBread3510[UPC],6,1),MID(WheatBread3510[UPC],8,1),MID(WheatBread3510[UPC],10,1),MID(WheatBread3510[UPC],12,1))+SUM(MID(WheatBread3510[UPC],1,1),MID(WheatBread3510[UPC],3,1),MID(WheatBread3510[UPC],5,1),MID(WheatBread3510[UPC],7,1),MID(WheatBread3510[UPC],9,1),MID(WheatBread3510[UPC],11,1)),10))-48,"")</f>
        <v/>
      </c>
      <c r="D26" s="67" t="str">
        <f>IF(WheatBread3510[[#This Row],[Calc Check]]="","",IF(WheatBread3510[[#This Row],[Calc Check]]=10,IF(WheatBread3510[[#This Row],[UPC Check]]=0,"YES","NO"),IF(WheatBread3510[[#This Row],[Calc Check]]=WheatBread3510[[#This Row],[UPC Check]],"YES","NO")))</f>
        <v/>
      </c>
      <c r="E26" s="65"/>
      <c r="F26" s="65"/>
      <c r="G26" s="65"/>
      <c r="H26" s="70">
        <v>4</v>
      </c>
      <c r="I26" s="63"/>
      <c r="J26" s="63"/>
      <c r="K26" s="66"/>
    </row>
    <row r="27" spans="1:11" ht="14.1" customHeight="1" x14ac:dyDescent="0.2">
      <c r="A27" s="64"/>
      <c r="B27" s="67" t="str">
        <f>IFERROR(CODE(RIGHT(WheatBread3510[[#This Row],[UPC]],1)) - 48,"")</f>
        <v/>
      </c>
      <c r="C27" s="67" t="str">
        <f>IFERROR(CODE(10 - MOD(3*SUM(MID(WheatBread3510[UPC],2,1),MID(WheatBread3510[UPC],4,1),MID(WheatBread3510[UPC],6,1),MID(WheatBread3510[UPC],8,1),MID(WheatBread3510[UPC],10,1),MID(WheatBread3510[UPC],12,1))+SUM(MID(WheatBread3510[UPC],1,1),MID(WheatBread3510[UPC],3,1),MID(WheatBread3510[UPC],5,1),MID(WheatBread3510[UPC],7,1),MID(WheatBread3510[UPC],9,1),MID(WheatBread3510[UPC],11,1)),10))-48,"")</f>
        <v/>
      </c>
      <c r="D27" s="67" t="str">
        <f>IF(WheatBread3510[[#This Row],[Calc Check]]="","",IF(WheatBread3510[[#This Row],[Calc Check]]=10,IF(WheatBread3510[[#This Row],[UPC Check]]=0,"YES","NO"),IF(WheatBread3510[[#This Row],[Calc Check]]=WheatBread3510[[#This Row],[UPC Check]],"YES","NO")))</f>
        <v/>
      </c>
      <c r="E27" s="65"/>
      <c r="F27" s="65"/>
      <c r="G27" s="65"/>
      <c r="H27" s="70">
        <v>4</v>
      </c>
      <c r="I27" s="63"/>
      <c r="J27" s="63"/>
      <c r="K27" s="66"/>
    </row>
    <row r="28" spans="1:11" ht="14.1" customHeight="1" x14ac:dyDescent="0.2">
      <c r="A28" s="64"/>
      <c r="B28" s="67" t="str">
        <f>IFERROR(CODE(RIGHT(WheatBread3510[[#This Row],[UPC]],1)) - 48,"")</f>
        <v/>
      </c>
      <c r="C28" s="67" t="str">
        <f>IFERROR(CODE(10 - MOD(3*SUM(MID(WheatBread3510[UPC],2,1),MID(WheatBread3510[UPC],4,1),MID(WheatBread3510[UPC],6,1),MID(WheatBread3510[UPC],8,1),MID(WheatBread3510[UPC],10,1),MID(WheatBread3510[UPC],12,1))+SUM(MID(WheatBread3510[UPC],1,1),MID(WheatBread3510[UPC],3,1),MID(WheatBread3510[UPC],5,1),MID(WheatBread3510[UPC],7,1),MID(WheatBread3510[UPC],9,1),MID(WheatBread3510[UPC],11,1)),10))-48,"")</f>
        <v/>
      </c>
      <c r="D28" s="67" t="str">
        <f>IF(WheatBread3510[[#This Row],[Calc Check]]="","",IF(WheatBread3510[[#This Row],[Calc Check]]=10,IF(WheatBread3510[[#This Row],[UPC Check]]=0,"YES","NO"),IF(WheatBread3510[[#This Row],[Calc Check]]=WheatBread3510[[#This Row],[UPC Check]],"YES","NO")))</f>
        <v/>
      </c>
      <c r="E28" s="65"/>
      <c r="F28" s="65"/>
      <c r="G28" s="65"/>
      <c r="H28" s="70">
        <v>4</v>
      </c>
      <c r="I28" s="63"/>
      <c r="J28" s="63"/>
      <c r="K28" s="66"/>
    </row>
    <row r="29" spans="1:11" ht="14.1" customHeight="1" x14ac:dyDescent="0.2">
      <c r="A29" s="64"/>
      <c r="B29" s="67" t="str">
        <f>IFERROR(CODE(RIGHT(WheatBread3510[[#This Row],[UPC]],1)) - 48,"")</f>
        <v/>
      </c>
      <c r="C29" s="67" t="str">
        <f>IFERROR(CODE(10 - MOD(3*SUM(MID(WheatBread3510[UPC],2,1),MID(WheatBread3510[UPC],4,1),MID(WheatBread3510[UPC],6,1),MID(WheatBread3510[UPC],8,1),MID(WheatBread3510[UPC],10,1),MID(WheatBread3510[UPC],12,1))+SUM(MID(WheatBread3510[UPC],1,1),MID(WheatBread3510[UPC],3,1),MID(WheatBread3510[UPC],5,1),MID(WheatBread3510[UPC],7,1),MID(WheatBread3510[UPC],9,1),MID(WheatBread3510[UPC],11,1)),10))-48,"")</f>
        <v/>
      </c>
      <c r="D29" s="67" t="str">
        <f>IF(WheatBread3510[[#This Row],[Calc Check]]="","",IF(WheatBread3510[[#This Row],[Calc Check]]=10,IF(WheatBread3510[[#This Row],[UPC Check]]=0,"YES","NO"),IF(WheatBread3510[[#This Row],[Calc Check]]=WheatBread3510[[#This Row],[UPC Check]],"YES","NO")))</f>
        <v/>
      </c>
      <c r="E29" s="65"/>
      <c r="F29" s="65"/>
      <c r="G29" s="65"/>
      <c r="H29" s="70">
        <v>4</v>
      </c>
      <c r="I29" s="63"/>
      <c r="J29" s="63"/>
      <c r="K29" s="66"/>
    </row>
    <row r="30" spans="1:11" ht="14.1" customHeight="1" x14ac:dyDescent="0.2">
      <c r="A30" s="64"/>
      <c r="B30" s="67" t="str">
        <f>IFERROR(CODE(RIGHT(WheatBread3510[[#This Row],[UPC]],1)) - 48,"")</f>
        <v/>
      </c>
      <c r="C30" s="67" t="str">
        <f>IFERROR(CODE(10 - MOD(3*SUM(MID(WheatBread3510[UPC],2,1),MID(WheatBread3510[UPC],4,1),MID(WheatBread3510[UPC],6,1),MID(WheatBread3510[UPC],8,1),MID(WheatBread3510[UPC],10,1),MID(WheatBread3510[UPC],12,1))+SUM(MID(WheatBread3510[UPC],1,1),MID(WheatBread3510[UPC],3,1),MID(WheatBread3510[UPC],5,1),MID(WheatBread3510[UPC],7,1),MID(WheatBread3510[UPC],9,1),MID(WheatBread3510[UPC],11,1)),10))-48,"")</f>
        <v/>
      </c>
      <c r="D30" s="67" t="str">
        <f>IF(WheatBread3510[[#This Row],[Calc Check]]="","",IF(WheatBread3510[[#This Row],[Calc Check]]=10,IF(WheatBread3510[[#This Row],[UPC Check]]=0,"YES","NO"),IF(WheatBread3510[[#This Row],[Calc Check]]=WheatBread3510[[#This Row],[UPC Check]],"YES","NO")))</f>
        <v/>
      </c>
      <c r="E30" s="65"/>
      <c r="F30" s="65"/>
      <c r="G30" s="65"/>
      <c r="H30" s="70">
        <v>4</v>
      </c>
      <c r="I30" s="63"/>
      <c r="J30" s="63"/>
      <c r="K30" s="66"/>
    </row>
    <row r="31" spans="1:11" ht="14.1" customHeight="1" x14ac:dyDescent="0.2">
      <c r="A31" s="64"/>
      <c r="B31" s="67" t="str">
        <f>IFERROR(CODE(RIGHT(WheatBread3510[[#This Row],[UPC]],1)) - 48,"")</f>
        <v/>
      </c>
      <c r="C31" s="67" t="str">
        <f>IFERROR(CODE(10 - MOD(3*SUM(MID(WheatBread3510[UPC],2,1),MID(WheatBread3510[UPC],4,1),MID(WheatBread3510[UPC],6,1),MID(WheatBread3510[UPC],8,1),MID(WheatBread3510[UPC],10,1),MID(WheatBread3510[UPC],12,1))+SUM(MID(WheatBread3510[UPC],1,1),MID(WheatBread3510[UPC],3,1),MID(WheatBread3510[UPC],5,1),MID(WheatBread3510[UPC],7,1),MID(WheatBread3510[UPC],9,1),MID(WheatBread3510[UPC],11,1)),10))-48,"")</f>
        <v/>
      </c>
      <c r="D31" s="67" t="str">
        <f>IF(WheatBread3510[[#This Row],[Calc Check]]="","",IF(WheatBread3510[[#This Row],[Calc Check]]=10,IF(WheatBread3510[[#This Row],[UPC Check]]=0,"YES","NO"),IF(WheatBread3510[[#This Row],[Calc Check]]=WheatBread3510[[#This Row],[UPC Check]],"YES","NO")))</f>
        <v/>
      </c>
      <c r="E31" s="65"/>
      <c r="F31" s="65"/>
      <c r="G31" s="65"/>
      <c r="H31" s="70">
        <v>4</v>
      </c>
      <c r="I31" s="63"/>
      <c r="J31" s="63"/>
      <c r="K31" s="66"/>
    </row>
    <row r="32" spans="1:11" ht="14.1" customHeight="1" x14ac:dyDescent="0.2">
      <c r="A32" s="64"/>
      <c r="B32" s="67" t="str">
        <f>IFERROR(CODE(RIGHT(WheatBread3510[[#This Row],[UPC]],1)) - 48,"")</f>
        <v/>
      </c>
      <c r="C32" s="67" t="str">
        <f>IFERROR(CODE(10 - MOD(3*SUM(MID(WheatBread3510[UPC],2,1),MID(WheatBread3510[UPC],4,1),MID(WheatBread3510[UPC],6,1),MID(WheatBread3510[UPC],8,1),MID(WheatBread3510[UPC],10,1),MID(WheatBread3510[UPC],12,1))+SUM(MID(WheatBread3510[UPC],1,1),MID(WheatBread3510[UPC],3,1),MID(WheatBread3510[UPC],5,1),MID(WheatBread3510[UPC],7,1),MID(WheatBread3510[UPC],9,1),MID(WheatBread3510[UPC],11,1)),10))-48,"")</f>
        <v/>
      </c>
      <c r="D32" s="67" t="str">
        <f>IF(WheatBread3510[[#This Row],[Calc Check]]="","",IF(WheatBread3510[[#This Row],[Calc Check]]=10,IF(WheatBread3510[[#This Row],[UPC Check]]=0,"YES","NO"),IF(WheatBread3510[[#This Row],[Calc Check]]=WheatBread3510[[#This Row],[UPC Check]],"YES","NO")))</f>
        <v/>
      </c>
      <c r="E32" s="65"/>
      <c r="F32" s="65"/>
      <c r="G32" s="65"/>
      <c r="H32" s="70">
        <v>4</v>
      </c>
      <c r="I32" s="63"/>
      <c r="J32" s="63"/>
      <c r="K32" s="66"/>
    </row>
  </sheetData>
  <sheetProtection algorithmName="SHA-512" hashValue="gqKDISW9slNUl9sMuOe4cHcthw2IORR9P753I1ZG3EncGxlGrxRRXjYIABLf6v3bkDAKDFlO//0CS8iXB/nGrg==" saltValue="gUzBtruw+up0XxixrmlURw==" spinCount="100000" sheet="1" objects="1" scenarios="1" selectLockedCells="1"/>
  <mergeCells count="11">
    <mergeCell ref="A6:E6"/>
    <mergeCell ref="F6:I6"/>
    <mergeCell ref="F7:I7"/>
    <mergeCell ref="F8:I8"/>
    <mergeCell ref="A1:G1"/>
    <mergeCell ref="A3:E3"/>
    <mergeCell ref="A5:E5"/>
    <mergeCell ref="F3:I3"/>
    <mergeCell ref="F4:I4"/>
    <mergeCell ref="F5:I5"/>
    <mergeCell ref="A4:E4"/>
  </mergeCells>
  <dataValidations count="2">
    <dataValidation allowBlank="1" showInputMessage="1" sqref="K14:K32"/>
    <dataValidation type="list" allowBlank="1" showInputMessage="1" showErrorMessage="1" sqref="J14:J32">
      <formula1>"1,2,3,12"</formula1>
    </dataValidation>
  </dataValidations>
  <pageMargins left="0.7" right="0.7" top="0.75" bottom="0.75" header="0.3" footer="0.3"/>
  <pageSetup paperSize="5" orientation="landscape" r:id="rId1"/>
  <headerFooter>
    <oddHeader>&amp;C2017-2019 Louisiana WIC Approved Foods Product Review</oddHeader>
  </headerFooter>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zoomScaleNormal="100" workbookViewId="0">
      <selection activeCell="A14" sqref="A14"/>
    </sheetView>
  </sheetViews>
  <sheetFormatPr defaultColWidth="8.7109375" defaultRowHeight="12.75" x14ac:dyDescent="0.2"/>
  <cols>
    <col min="1" max="1" width="21.42578125" style="19" customWidth="1"/>
    <col min="2" max="4" width="7.140625" style="19" customWidth="1"/>
    <col min="5" max="7" width="18.140625" style="19" customWidth="1"/>
    <col min="8" max="8" width="15.5703125" style="19" customWidth="1"/>
    <col min="9" max="9" width="17.85546875" style="42" customWidth="1"/>
    <col min="10" max="10" width="33.42578125" style="42" customWidth="1"/>
    <col min="11" max="11" width="13.5703125" style="19" customWidth="1"/>
    <col min="12" max="12" width="14.28515625" style="19" customWidth="1"/>
    <col min="13" max="13" width="13.5703125" style="19" customWidth="1"/>
    <col min="14" max="14" width="14.28515625" style="19" customWidth="1"/>
    <col min="15" max="15" width="13.85546875" style="19" customWidth="1"/>
    <col min="16" max="16" width="46.7109375" style="19" customWidth="1"/>
    <col min="17" max="16384" width="8.7109375" style="19"/>
  </cols>
  <sheetData>
    <row r="1" spans="1:14" s="11" customFormat="1" ht="99.95" customHeight="1" x14ac:dyDescent="0.2">
      <c r="A1" s="104" t="s">
        <v>134</v>
      </c>
      <c r="B1" s="104"/>
      <c r="C1" s="104"/>
      <c r="D1" s="104"/>
      <c r="E1" s="104"/>
      <c r="F1" s="104"/>
      <c r="G1" s="104"/>
    </row>
    <row r="2" spans="1:14" ht="15" x14ac:dyDescent="0.25">
      <c r="A2" s="31"/>
      <c r="B2" s="30"/>
      <c r="C2" s="35"/>
      <c r="D2" s="35"/>
      <c r="E2" s="31"/>
      <c r="F2" s="32"/>
      <c r="G2" s="32"/>
      <c r="H2" s="32"/>
      <c r="I2" s="33"/>
      <c r="J2" s="33"/>
      <c r="K2" s="31"/>
      <c r="L2" s="31"/>
      <c r="M2" s="34"/>
      <c r="N2" s="34"/>
    </row>
    <row r="3" spans="1:14" ht="14.1" customHeight="1" x14ac:dyDescent="0.2">
      <c r="A3" s="105" t="s">
        <v>75</v>
      </c>
      <c r="B3" s="105"/>
      <c r="C3" s="105"/>
      <c r="D3" s="105"/>
      <c r="E3" s="105"/>
      <c r="F3" s="105" t="s">
        <v>79</v>
      </c>
      <c r="G3" s="105"/>
      <c r="H3" s="105"/>
      <c r="I3" s="105"/>
      <c r="J3" s="33"/>
      <c r="K3" s="31"/>
      <c r="L3" s="31"/>
      <c r="M3" s="34"/>
      <c r="N3" s="34"/>
    </row>
    <row r="4" spans="1:14" ht="14.45" customHeight="1" x14ac:dyDescent="0.2">
      <c r="A4" s="102" t="s">
        <v>125</v>
      </c>
      <c r="B4" s="102"/>
      <c r="C4" s="102"/>
      <c r="D4" s="102"/>
      <c r="E4" s="102"/>
      <c r="F4" s="102" t="s">
        <v>136</v>
      </c>
      <c r="G4" s="102"/>
      <c r="H4" s="102"/>
      <c r="I4" s="102"/>
      <c r="J4" s="33"/>
      <c r="K4" s="36"/>
      <c r="L4" s="36"/>
      <c r="M4" s="37"/>
      <c r="N4" s="37"/>
    </row>
    <row r="5" spans="1:14" ht="14.45" customHeight="1" x14ac:dyDescent="0.2">
      <c r="A5" s="102" t="s">
        <v>135</v>
      </c>
      <c r="B5" s="102"/>
      <c r="C5" s="102"/>
      <c r="D5" s="102"/>
      <c r="E5" s="102"/>
      <c r="F5" s="102" t="s">
        <v>137</v>
      </c>
      <c r="G5" s="102"/>
      <c r="H5" s="102"/>
      <c r="I5" s="102"/>
      <c r="J5" s="33"/>
      <c r="K5" s="31"/>
      <c r="L5" s="31"/>
      <c r="M5" s="34"/>
      <c r="N5" s="34"/>
    </row>
    <row r="6" spans="1:14" ht="14.45" customHeight="1" x14ac:dyDescent="0.2">
      <c r="A6" s="121" t="s">
        <v>127</v>
      </c>
      <c r="B6" s="121"/>
      <c r="C6" s="121"/>
      <c r="D6" s="121"/>
      <c r="E6" s="121"/>
      <c r="F6" s="102" t="s">
        <v>138</v>
      </c>
      <c r="G6" s="102"/>
      <c r="H6" s="102"/>
      <c r="I6" s="102"/>
      <c r="J6" s="33"/>
      <c r="K6" s="31"/>
      <c r="L6" s="31"/>
      <c r="M6" s="34"/>
      <c r="N6" s="34"/>
    </row>
    <row r="7" spans="1:14" ht="14.45" customHeight="1" x14ac:dyDescent="0.2">
      <c r="A7" s="59"/>
      <c r="B7" s="59"/>
      <c r="C7" s="59"/>
      <c r="D7" s="59"/>
      <c r="E7" s="59"/>
      <c r="F7" s="122" t="s">
        <v>139</v>
      </c>
      <c r="G7" s="122"/>
      <c r="H7" s="122"/>
      <c r="I7" s="122"/>
      <c r="J7" s="33"/>
      <c r="K7" s="31"/>
      <c r="L7" s="31"/>
      <c r="M7" s="34"/>
      <c r="N7" s="34"/>
    </row>
    <row r="8" spans="1:14" s="44" customFormat="1" ht="14.45" customHeight="1" x14ac:dyDescent="0.2">
      <c r="A8" s="49"/>
      <c r="B8" s="49"/>
      <c r="C8" s="49"/>
      <c r="D8" s="49"/>
      <c r="E8" s="50"/>
      <c r="F8" s="107" t="s">
        <v>131</v>
      </c>
      <c r="G8" s="107"/>
      <c r="H8" s="107"/>
      <c r="I8" s="107"/>
      <c r="J8" s="52"/>
      <c r="K8" s="45"/>
      <c r="L8" s="45"/>
      <c r="M8" s="53"/>
      <c r="N8" s="53"/>
    </row>
    <row r="9" spans="1:14" s="44" customFormat="1" x14ac:dyDescent="0.2">
      <c r="A9" s="57" t="s">
        <v>61</v>
      </c>
      <c r="B9" s="45"/>
      <c r="C9" s="45"/>
      <c r="D9" s="45"/>
      <c r="E9" s="45"/>
      <c r="F9" s="45"/>
      <c r="G9" s="46"/>
      <c r="H9" s="45"/>
      <c r="I9" s="52"/>
      <c r="J9" s="52"/>
      <c r="K9" s="45"/>
      <c r="L9" s="45"/>
      <c r="M9" s="53"/>
      <c r="N9" s="53"/>
    </row>
    <row r="10" spans="1:14" s="44" customFormat="1" x14ac:dyDescent="0.2">
      <c r="A10" s="45" t="s">
        <v>48</v>
      </c>
      <c r="B10" s="45"/>
      <c r="C10" s="45"/>
      <c r="D10" s="45"/>
      <c r="E10" s="45"/>
      <c r="F10" s="45"/>
      <c r="G10" s="46"/>
      <c r="H10" s="45"/>
      <c r="I10" s="52"/>
      <c r="J10" s="52"/>
      <c r="K10" s="45"/>
      <c r="L10" s="45"/>
      <c r="M10" s="53"/>
      <c r="N10" s="53"/>
    </row>
    <row r="11" spans="1:14" ht="14.25" x14ac:dyDescent="0.2">
      <c r="A11" s="54" t="s">
        <v>62</v>
      </c>
      <c r="B11" s="39"/>
      <c r="C11" s="39"/>
      <c r="D11" s="39"/>
      <c r="E11" s="39"/>
      <c r="F11" s="39"/>
      <c r="G11" s="32"/>
      <c r="H11" s="31"/>
      <c r="I11" s="38"/>
      <c r="J11" s="38"/>
      <c r="K11" s="31"/>
      <c r="L11" s="31"/>
      <c r="M11" s="34"/>
      <c r="N11" s="34"/>
    </row>
    <row r="12" spans="1:14" ht="14.25" x14ac:dyDescent="0.2">
      <c r="A12" s="53"/>
      <c r="B12" s="34"/>
      <c r="C12" s="40"/>
      <c r="D12" s="40"/>
      <c r="E12" s="34"/>
      <c r="F12" s="40"/>
      <c r="G12" s="41"/>
      <c r="H12" s="34"/>
      <c r="I12" s="1"/>
      <c r="J12" s="1"/>
      <c r="K12" s="34"/>
      <c r="L12" s="34"/>
      <c r="M12" s="34"/>
      <c r="N12" s="34"/>
    </row>
    <row r="13" spans="1:14" ht="25.5" customHeight="1" x14ac:dyDescent="0.2">
      <c r="A13" s="60" t="s">
        <v>0</v>
      </c>
      <c r="B13" s="61" t="s">
        <v>73</v>
      </c>
      <c r="C13" s="61" t="s">
        <v>74</v>
      </c>
      <c r="D13" s="61" t="s">
        <v>1</v>
      </c>
      <c r="E13" s="61" t="s">
        <v>50</v>
      </c>
      <c r="F13" s="61" t="s">
        <v>51</v>
      </c>
      <c r="G13" s="61" t="s">
        <v>70</v>
      </c>
      <c r="H13" s="61" t="s">
        <v>133</v>
      </c>
      <c r="I13" s="61" t="s">
        <v>244</v>
      </c>
      <c r="J13" s="62" t="s">
        <v>52</v>
      </c>
    </row>
    <row r="14" spans="1:14" ht="14.1" customHeight="1" x14ac:dyDescent="0.2">
      <c r="A14" s="64"/>
      <c r="B14" s="67" t="str">
        <f>IFERROR(CODE(RIGHT(WheatBread351011[[#This Row],[UPC]],1)) - 48,"")</f>
        <v/>
      </c>
      <c r="C14" s="67" t="str">
        <f>IFERROR(CODE(10 - MOD(3*SUM(MID(WheatBread351011[UPC],2,1),MID(WheatBread351011[UPC],4,1),MID(WheatBread351011[UPC],6,1),MID(WheatBread351011[UPC],8,1),MID(WheatBread351011[UPC],10,1),MID(WheatBread351011[UPC],12,1))+SUM(MID(WheatBread351011[UPC],1,1),MID(WheatBread351011[UPC],3,1),MID(WheatBread351011[UPC],5,1),MID(WheatBread351011[UPC],7,1),MID(WheatBread351011[UPC],9,1),MID(WheatBread351011[UPC],11,1)),10))-48,"")</f>
        <v/>
      </c>
      <c r="D14" s="67" t="str">
        <f>IF(WheatBread351011[[#This Row],[Calc Check]]="","",IF(WheatBread351011[[#This Row],[Calc Check]]=10,IF(WheatBread351011[[#This Row],[UPC Check]]=0,"YES","NO"),IF(WheatBread351011[[#This Row],[Calc Check]]=WheatBread351011[[#This Row],[UPC Check]],"YES","NO")))</f>
        <v/>
      </c>
      <c r="E14" s="65"/>
      <c r="F14" s="65"/>
      <c r="G14" s="65"/>
      <c r="H14" s="70">
        <v>4</v>
      </c>
      <c r="I14" s="63"/>
      <c r="J14" s="66"/>
    </row>
    <row r="15" spans="1:14" ht="14.1" customHeight="1" x14ac:dyDescent="0.2">
      <c r="A15" s="64"/>
      <c r="B15" s="67" t="str">
        <f>IFERROR(CODE(RIGHT(WheatBread351011[[#This Row],[UPC]],1)) - 48,"")</f>
        <v/>
      </c>
      <c r="C15" s="67" t="str">
        <f>IFERROR(CODE(10 - MOD(3*SUM(MID(WheatBread351011[UPC],2,1),MID(WheatBread351011[UPC],4,1),MID(WheatBread351011[UPC],6,1),MID(WheatBread351011[UPC],8,1),MID(WheatBread351011[UPC],10,1),MID(WheatBread351011[UPC],12,1))+SUM(MID(WheatBread351011[UPC],1,1),MID(WheatBread351011[UPC],3,1),MID(WheatBread351011[UPC],5,1),MID(WheatBread351011[UPC],7,1),MID(WheatBread351011[UPC],9,1),MID(WheatBread351011[UPC],11,1)),10))-48,"")</f>
        <v/>
      </c>
      <c r="D15" s="67" t="str">
        <f>IF(WheatBread351011[[#This Row],[Calc Check]]="","",IF(WheatBread351011[[#This Row],[Calc Check]]=10,IF(WheatBread351011[[#This Row],[UPC Check]]=0,"YES","NO"),IF(WheatBread351011[[#This Row],[Calc Check]]=WheatBread351011[[#This Row],[UPC Check]],"YES","NO")))</f>
        <v/>
      </c>
      <c r="E15" s="65"/>
      <c r="F15" s="65"/>
      <c r="G15" s="65"/>
      <c r="H15" s="70">
        <v>4</v>
      </c>
      <c r="I15" s="63"/>
      <c r="J15" s="66"/>
    </row>
    <row r="16" spans="1:14" ht="14.1" customHeight="1" x14ac:dyDescent="0.2">
      <c r="A16" s="64"/>
      <c r="B16" s="67" t="str">
        <f>IFERROR(CODE(RIGHT(WheatBread351011[[#This Row],[UPC]],1)) - 48,"")</f>
        <v/>
      </c>
      <c r="C16" s="67" t="str">
        <f>IFERROR(CODE(10 - MOD(3*SUM(MID(WheatBread351011[UPC],2,1),MID(WheatBread351011[UPC],4,1),MID(WheatBread351011[UPC],6,1),MID(WheatBread351011[UPC],8,1),MID(WheatBread351011[UPC],10,1),MID(WheatBread351011[UPC],12,1))+SUM(MID(WheatBread351011[UPC],1,1),MID(WheatBread351011[UPC],3,1),MID(WheatBread351011[UPC],5,1),MID(WheatBread351011[UPC],7,1),MID(WheatBread351011[UPC],9,1),MID(WheatBread351011[UPC],11,1)),10))-48,"")</f>
        <v/>
      </c>
      <c r="D16" s="67" t="str">
        <f>IF(WheatBread351011[[#This Row],[Calc Check]]="","",IF(WheatBread351011[[#This Row],[Calc Check]]=10,IF(WheatBread351011[[#This Row],[UPC Check]]=0,"YES","NO"),IF(WheatBread351011[[#This Row],[Calc Check]]=WheatBread351011[[#This Row],[UPC Check]],"YES","NO")))</f>
        <v/>
      </c>
      <c r="E16" s="65"/>
      <c r="F16" s="65"/>
      <c r="G16" s="65"/>
      <c r="H16" s="70">
        <v>4</v>
      </c>
      <c r="I16" s="63"/>
      <c r="J16" s="66"/>
    </row>
    <row r="17" spans="1:10" ht="14.1" customHeight="1" x14ac:dyDescent="0.2">
      <c r="A17" s="64"/>
      <c r="B17" s="67" t="str">
        <f>IFERROR(CODE(RIGHT(WheatBread351011[[#This Row],[UPC]],1)) - 48,"")</f>
        <v/>
      </c>
      <c r="C17" s="67" t="str">
        <f>IFERROR(CODE(10 - MOD(3*SUM(MID(WheatBread351011[UPC],2,1),MID(WheatBread351011[UPC],4,1),MID(WheatBread351011[UPC],6,1),MID(WheatBread351011[UPC],8,1),MID(WheatBread351011[UPC],10,1),MID(WheatBread351011[UPC],12,1))+SUM(MID(WheatBread351011[UPC],1,1),MID(WheatBread351011[UPC],3,1),MID(WheatBread351011[UPC],5,1),MID(WheatBread351011[UPC],7,1),MID(WheatBread351011[UPC],9,1),MID(WheatBread351011[UPC],11,1)),10))-48,"")</f>
        <v/>
      </c>
      <c r="D17" s="67" t="str">
        <f>IF(WheatBread351011[[#This Row],[Calc Check]]="","",IF(WheatBread351011[[#This Row],[Calc Check]]=10,IF(WheatBread351011[[#This Row],[UPC Check]]=0,"YES","NO"),IF(WheatBread351011[[#This Row],[Calc Check]]=WheatBread351011[[#This Row],[UPC Check]],"YES","NO")))</f>
        <v/>
      </c>
      <c r="E17" s="65"/>
      <c r="F17" s="65"/>
      <c r="G17" s="65"/>
      <c r="H17" s="70">
        <v>4</v>
      </c>
      <c r="I17" s="63"/>
      <c r="J17" s="66"/>
    </row>
    <row r="18" spans="1:10" ht="14.1" customHeight="1" x14ac:dyDescent="0.2">
      <c r="A18" s="64"/>
      <c r="B18" s="67" t="str">
        <f>IFERROR(CODE(RIGHT(WheatBread351011[[#This Row],[UPC]],1)) - 48,"")</f>
        <v/>
      </c>
      <c r="C18" s="67" t="str">
        <f>IFERROR(CODE(10 - MOD(3*SUM(MID(WheatBread351011[UPC],2,1),MID(WheatBread351011[UPC],4,1),MID(WheatBread351011[UPC],6,1),MID(WheatBread351011[UPC],8,1),MID(WheatBread351011[UPC],10,1),MID(WheatBread351011[UPC],12,1))+SUM(MID(WheatBread351011[UPC],1,1),MID(WheatBread351011[UPC],3,1),MID(WheatBread351011[UPC],5,1),MID(WheatBread351011[UPC],7,1),MID(WheatBread351011[UPC],9,1),MID(WheatBread351011[UPC],11,1)),10))-48,"")</f>
        <v/>
      </c>
      <c r="D18" s="67" t="str">
        <f>IF(WheatBread351011[[#This Row],[Calc Check]]="","",IF(WheatBread351011[[#This Row],[Calc Check]]=10,IF(WheatBread351011[[#This Row],[UPC Check]]=0,"YES","NO"),IF(WheatBread351011[[#This Row],[Calc Check]]=WheatBread351011[[#This Row],[UPC Check]],"YES","NO")))</f>
        <v/>
      </c>
      <c r="E18" s="65"/>
      <c r="F18" s="65"/>
      <c r="G18" s="65"/>
      <c r="H18" s="70">
        <v>4</v>
      </c>
      <c r="I18" s="63"/>
      <c r="J18" s="66"/>
    </row>
    <row r="19" spans="1:10" ht="14.1" customHeight="1" x14ac:dyDescent="0.2">
      <c r="A19" s="64"/>
      <c r="B19" s="67" t="str">
        <f>IFERROR(CODE(RIGHT(WheatBread351011[[#This Row],[UPC]],1)) - 48,"")</f>
        <v/>
      </c>
      <c r="C19" s="67" t="str">
        <f>IFERROR(CODE(10 - MOD(3*SUM(MID(WheatBread351011[UPC],2,1),MID(WheatBread351011[UPC],4,1),MID(WheatBread351011[UPC],6,1),MID(WheatBread351011[UPC],8,1),MID(WheatBread351011[UPC],10,1),MID(WheatBread351011[UPC],12,1))+SUM(MID(WheatBread351011[UPC],1,1),MID(WheatBread351011[UPC],3,1),MID(WheatBread351011[UPC],5,1),MID(WheatBread351011[UPC],7,1),MID(WheatBread351011[UPC],9,1),MID(WheatBread351011[UPC],11,1)),10))-48,"")</f>
        <v/>
      </c>
      <c r="D19" s="67" t="str">
        <f>IF(WheatBread351011[[#This Row],[Calc Check]]="","",IF(WheatBread351011[[#This Row],[Calc Check]]=10,IF(WheatBread351011[[#This Row],[UPC Check]]=0,"YES","NO"),IF(WheatBread351011[[#This Row],[Calc Check]]=WheatBread351011[[#This Row],[UPC Check]],"YES","NO")))</f>
        <v/>
      </c>
      <c r="E19" s="65"/>
      <c r="F19" s="65"/>
      <c r="G19" s="65"/>
      <c r="H19" s="70">
        <v>4</v>
      </c>
      <c r="I19" s="63"/>
      <c r="J19" s="66"/>
    </row>
    <row r="20" spans="1:10" ht="14.1" customHeight="1" x14ac:dyDescent="0.2">
      <c r="A20" s="64"/>
      <c r="B20" s="67" t="str">
        <f>IFERROR(CODE(RIGHT(WheatBread351011[[#This Row],[UPC]],1)) - 48,"")</f>
        <v/>
      </c>
      <c r="C20" s="67" t="str">
        <f>IFERROR(CODE(10 - MOD(3*SUM(MID(WheatBread351011[UPC],2,1),MID(WheatBread351011[UPC],4,1),MID(WheatBread351011[UPC],6,1),MID(WheatBread351011[UPC],8,1),MID(WheatBread351011[UPC],10,1),MID(WheatBread351011[UPC],12,1))+SUM(MID(WheatBread351011[UPC],1,1),MID(WheatBread351011[UPC],3,1),MID(WheatBread351011[UPC],5,1),MID(WheatBread351011[UPC],7,1),MID(WheatBread351011[UPC],9,1),MID(WheatBread351011[UPC],11,1)),10))-48,"")</f>
        <v/>
      </c>
      <c r="D20" s="67" t="str">
        <f>IF(WheatBread351011[[#This Row],[Calc Check]]="","",IF(WheatBread351011[[#This Row],[Calc Check]]=10,IF(WheatBread351011[[#This Row],[UPC Check]]=0,"YES","NO"),IF(WheatBread351011[[#This Row],[Calc Check]]=WheatBread351011[[#This Row],[UPC Check]],"YES","NO")))</f>
        <v/>
      </c>
      <c r="E20" s="65"/>
      <c r="F20" s="65"/>
      <c r="G20" s="65"/>
      <c r="H20" s="70">
        <v>4</v>
      </c>
      <c r="I20" s="63"/>
      <c r="J20" s="66"/>
    </row>
    <row r="21" spans="1:10" ht="14.1" customHeight="1" x14ac:dyDescent="0.2">
      <c r="A21" s="64"/>
      <c r="B21" s="67" t="str">
        <f>IFERROR(CODE(RIGHT(WheatBread351011[[#This Row],[UPC]],1)) - 48,"")</f>
        <v/>
      </c>
      <c r="C21" s="67" t="str">
        <f>IFERROR(CODE(10 - MOD(3*SUM(MID(WheatBread351011[UPC],2,1),MID(WheatBread351011[UPC],4,1),MID(WheatBread351011[UPC],6,1),MID(WheatBread351011[UPC],8,1),MID(WheatBread351011[UPC],10,1),MID(WheatBread351011[UPC],12,1))+SUM(MID(WheatBread351011[UPC],1,1),MID(WheatBread351011[UPC],3,1),MID(WheatBread351011[UPC],5,1),MID(WheatBread351011[UPC],7,1),MID(WheatBread351011[UPC],9,1),MID(WheatBread351011[UPC],11,1)),10))-48,"")</f>
        <v/>
      </c>
      <c r="D21" s="67" t="str">
        <f>IF(WheatBread351011[[#This Row],[Calc Check]]="","",IF(WheatBread351011[[#This Row],[Calc Check]]=10,IF(WheatBread351011[[#This Row],[UPC Check]]=0,"YES","NO"),IF(WheatBread351011[[#This Row],[Calc Check]]=WheatBread351011[[#This Row],[UPC Check]],"YES","NO")))</f>
        <v/>
      </c>
      <c r="E21" s="65"/>
      <c r="F21" s="65"/>
      <c r="G21" s="65"/>
      <c r="H21" s="70">
        <v>4</v>
      </c>
      <c r="I21" s="63"/>
      <c r="J21" s="66"/>
    </row>
    <row r="22" spans="1:10" ht="14.1" customHeight="1" x14ac:dyDescent="0.2">
      <c r="A22" s="64"/>
      <c r="B22" s="67" t="str">
        <f>IFERROR(CODE(RIGHT(WheatBread351011[[#This Row],[UPC]],1)) - 48,"")</f>
        <v/>
      </c>
      <c r="C22" s="67" t="str">
        <f>IFERROR(CODE(10 - MOD(3*SUM(MID(WheatBread351011[UPC],2,1),MID(WheatBread351011[UPC],4,1),MID(WheatBread351011[UPC],6,1),MID(WheatBread351011[UPC],8,1),MID(WheatBread351011[UPC],10,1),MID(WheatBread351011[UPC],12,1))+SUM(MID(WheatBread351011[UPC],1,1),MID(WheatBread351011[UPC],3,1),MID(WheatBread351011[UPC],5,1),MID(WheatBread351011[UPC],7,1),MID(WheatBread351011[UPC],9,1),MID(WheatBread351011[UPC],11,1)),10))-48,"")</f>
        <v/>
      </c>
      <c r="D22" s="67" t="str">
        <f>IF(WheatBread351011[[#This Row],[Calc Check]]="","",IF(WheatBread351011[[#This Row],[Calc Check]]=10,IF(WheatBread351011[[#This Row],[UPC Check]]=0,"YES","NO"),IF(WheatBread351011[[#This Row],[Calc Check]]=WheatBread351011[[#This Row],[UPC Check]],"YES","NO")))</f>
        <v/>
      </c>
      <c r="E22" s="65"/>
      <c r="F22" s="65"/>
      <c r="G22" s="65"/>
      <c r="H22" s="70">
        <v>4</v>
      </c>
      <c r="I22" s="63"/>
      <c r="J22" s="66"/>
    </row>
    <row r="23" spans="1:10" ht="14.1" customHeight="1" x14ac:dyDescent="0.2">
      <c r="A23" s="64"/>
      <c r="B23" s="67" t="str">
        <f>IFERROR(CODE(RIGHT(WheatBread351011[[#This Row],[UPC]],1)) - 48,"")</f>
        <v/>
      </c>
      <c r="C23" s="67" t="str">
        <f>IFERROR(CODE(10 - MOD(3*SUM(MID(WheatBread351011[UPC],2,1),MID(WheatBread351011[UPC],4,1),MID(WheatBread351011[UPC],6,1),MID(WheatBread351011[UPC],8,1),MID(WheatBread351011[UPC],10,1),MID(WheatBread351011[UPC],12,1))+SUM(MID(WheatBread351011[UPC],1,1),MID(WheatBread351011[UPC],3,1),MID(WheatBread351011[UPC],5,1),MID(WheatBread351011[UPC],7,1),MID(WheatBread351011[UPC],9,1),MID(WheatBread351011[UPC],11,1)),10))-48,"")</f>
        <v/>
      </c>
      <c r="D23" s="67" t="str">
        <f>IF(WheatBread351011[[#This Row],[Calc Check]]="","",IF(WheatBread351011[[#This Row],[Calc Check]]=10,IF(WheatBread351011[[#This Row],[UPC Check]]=0,"YES","NO"),IF(WheatBread351011[[#This Row],[Calc Check]]=WheatBread351011[[#This Row],[UPC Check]],"YES","NO")))</f>
        <v/>
      </c>
      <c r="E23" s="65"/>
      <c r="F23" s="65"/>
      <c r="G23" s="65"/>
      <c r="H23" s="70">
        <v>4</v>
      </c>
      <c r="I23" s="63"/>
      <c r="J23" s="66"/>
    </row>
    <row r="24" spans="1:10" ht="14.1" customHeight="1" x14ac:dyDescent="0.2">
      <c r="A24" s="64"/>
      <c r="B24" s="67" t="str">
        <f>IFERROR(CODE(RIGHT(WheatBread351011[[#This Row],[UPC]],1)) - 48,"")</f>
        <v/>
      </c>
      <c r="C24" s="67" t="str">
        <f>IFERROR(CODE(10 - MOD(3*SUM(MID(WheatBread351011[UPC],2,1),MID(WheatBread351011[UPC],4,1),MID(WheatBread351011[UPC],6,1),MID(WheatBread351011[UPC],8,1),MID(WheatBread351011[UPC],10,1),MID(WheatBread351011[UPC],12,1))+SUM(MID(WheatBread351011[UPC],1,1),MID(WheatBread351011[UPC],3,1),MID(WheatBread351011[UPC],5,1),MID(WheatBread351011[UPC],7,1),MID(WheatBread351011[UPC],9,1),MID(WheatBread351011[UPC],11,1)),10))-48,"")</f>
        <v/>
      </c>
      <c r="D24" s="67" t="str">
        <f>IF(WheatBread351011[[#This Row],[Calc Check]]="","",IF(WheatBread351011[[#This Row],[Calc Check]]=10,IF(WheatBread351011[[#This Row],[UPC Check]]=0,"YES","NO"),IF(WheatBread351011[[#This Row],[Calc Check]]=WheatBread351011[[#This Row],[UPC Check]],"YES","NO")))</f>
        <v/>
      </c>
      <c r="E24" s="65"/>
      <c r="F24" s="65"/>
      <c r="G24" s="65"/>
      <c r="H24" s="70">
        <v>4</v>
      </c>
      <c r="I24" s="63"/>
      <c r="J24" s="66"/>
    </row>
    <row r="25" spans="1:10" ht="14.1" customHeight="1" x14ac:dyDescent="0.2">
      <c r="A25" s="64"/>
      <c r="B25" s="67" t="str">
        <f>IFERROR(CODE(RIGHT(WheatBread351011[[#This Row],[UPC]],1)) - 48,"")</f>
        <v/>
      </c>
      <c r="C25" s="67" t="str">
        <f>IFERROR(CODE(10 - MOD(3*SUM(MID(WheatBread351011[UPC],2,1),MID(WheatBread351011[UPC],4,1),MID(WheatBread351011[UPC],6,1),MID(WheatBread351011[UPC],8,1),MID(WheatBread351011[UPC],10,1),MID(WheatBread351011[UPC],12,1))+SUM(MID(WheatBread351011[UPC],1,1),MID(WheatBread351011[UPC],3,1),MID(WheatBread351011[UPC],5,1),MID(WheatBread351011[UPC],7,1),MID(WheatBread351011[UPC],9,1),MID(WheatBread351011[UPC],11,1)),10))-48,"")</f>
        <v/>
      </c>
      <c r="D25" s="67" t="str">
        <f>IF(WheatBread351011[[#This Row],[Calc Check]]="","",IF(WheatBread351011[[#This Row],[Calc Check]]=10,IF(WheatBread351011[[#This Row],[UPC Check]]=0,"YES","NO"),IF(WheatBread351011[[#This Row],[Calc Check]]=WheatBread351011[[#This Row],[UPC Check]],"YES","NO")))</f>
        <v/>
      </c>
      <c r="E25" s="65"/>
      <c r="F25" s="65"/>
      <c r="G25" s="65"/>
      <c r="H25" s="70">
        <v>4</v>
      </c>
      <c r="I25" s="63"/>
      <c r="J25" s="66"/>
    </row>
    <row r="26" spans="1:10" ht="14.1" customHeight="1" x14ac:dyDescent="0.2">
      <c r="A26" s="64"/>
      <c r="B26" s="67" t="str">
        <f>IFERROR(CODE(RIGHT(WheatBread351011[[#This Row],[UPC]],1)) - 48,"")</f>
        <v/>
      </c>
      <c r="C26" s="67" t="str">
        <f>IFERROR(CODE(10 - MOD(3*SUM(MID(WheatBread351011[UPC],2,1),MID(WheatBread351011[UPC],4,1),MID(WheatBread351011[UPC],6,1),MID(WheatBread351011[UPC],8,1),MID(WheatBread351011[UPC],10,1),MID(WheatBread351011[UPC],12,1))+SUM(MID(WheatBread351011[UPC],1,1),MID(WheatBread351011[UPC],3,1),MID(WheatBread351011[UPC],5,1),MID(WheatBread351011[UPC],7,1),MID(WheatBread351011[UPC],9,1),MID(WheatBread351011[UPC],11,1)),10))-48,"")</f>
        <v/>
      </c>
      <c r="D26" s="67" t="str">
        <f>IF(WheatBread351011[[#This Row],[Calc Check]]="","",IF(WheatBread351011[[#This Row],[Calc Check]]=10,IF(WheatBread351011[[#This Row],[UPC Check]]=0,"YES","NO"),IF(WheatBread351011[[#This Row],[Calc Check]]=WheatBread351011[[#This Row],[UPC Check]],"YES","NO")))</f>
        <v/>
      </c>
      <c r="E26" s="65"/>
      <c r="F26" s="65"/>
      <c r="G26" s="65"/>
      <c r="H26" s="70">
        <v>4</v>
      </c>
      <c r="I26" s="63"/>
      <c r="J26" s="66"/>
    </row>
    <row r="27" spans="1:10" ht="14.1" customHeight="1" x14ac:dyDescent="0.2">
      <c r="A27" s="64"/>
      <c r="B27" s="67" t="str">
        <f>IFERROR(CODE(RIGHT(WheatBread351011[[#This Row],[UPC]],1)) - 48,"")</f>
        <v/>
      </c>
      <c r="C27" s="67" t="str">
        <f>IFERROR(CODE(10 - MOD(3*SUM(MID(WheatBread351011[UPC],2,1),MID(WheatBread351011[UPC],4,1),MID(WheatBread351011[UPC],6,1),MID(WheatBread351011[UPC],8,1),MID(WheatBread351011[UPC],10,1),MID(WheatBread351011[UPC],12,1))+SUM(MID(WheatBread351011[UPC],1,1),MID(WheatBread351011[UPC],3,1),MID(WheatBread351011[UPC],5,1),MID(WheatBread351011[UPC],7,1),MID(WheatBread351011[UPC],9,1),MID(WheatBread351011[UPC],11,1)),10))-48,"")</f>
        <v/>
      </c>
      <c r="D27" s="67" t="str">
        <f>IF(WheatBread351011[[#This Row],[Calc Check]]="","",IF(WheatBread351011[[#This Row],[Calc Check]]=10,IF(WheatBread351011[[#This Row],[UPC Check]]=0,"YES","NO"),IF(WheatBread351011[[#This Row],[Calc Check]]=WheatBread351011[[#This Row],[UPC Check]],"YES","NO")))</f>
        <v/>
      </c>
      <c r="E27" s="65"/>
      <c r="F27" s="65"/>
      <c r="G27" s="65"/>
      <c r="H27" s="70">
        <v>4</v>
      </c>
      <c r="I27" s="63"/>
      <c r="J27" s="66"/>
    </row>
    <row r="28" spans="1:10" ht="14.1" customHeight="1" x14ac:dyDescent="0.2">
      <c r="A28" s="64"/>
      <c r="B28" s="67" t="str">
        <f>IFERROR(CODE(RIGHT(WheatBread351011[[#This Row],[UPC]],1)) - 48,"")</f>
        <v/>
      </c>
      <c r="C28" s="67" t="str">
        <f>IFERROR(CODE(10 - MOD(3*SUM(MID(WheatBread351011[UPC],2,1),MID(WheatBread351011[UPC],4,1),MID(WheatBread351011[UPC],6,1),MID(WheatBread351011[UPC],8,1),MID(WheatBread351011[UPC],10,1),MID(WheatBread351011[UPC],12,1))+SUM(MID(WheatBread351011[UPC],1,1),MID(WheatBread351011[UPC],3,1),MID(WheatBread351011[UPC],5,1),MID(WheatBread351011[UPC],7,1),MID(WheatBread351011[UPC],9,1),MID(WheatBread351011[UPC],11,1)),10))-48,"")</f>
        <v/>
      </c>
      <c r="D28" s="67" t="str">
        <f>IF(WheatBread351011[[#This Row],[Calc Check]]="","",IF(WheatBread351011[[#This Row],[Calc Check]]=10,IF(WheatBread351011[[#This Row],[UPC Check]]=0,"YES","NO"),IF(WheatBread351011[[#This Row],[Calc Check]]=WheatBread351011[[#This Row],[UPC Check]],"YES","NO")))</f>
        <v/>
      </c>
      <c r="E28" s="65"/>
      <c r="F28" s="65"/>
      <c r="G28" s="65"/>
      <c r="H28" s="70">
        <v>4</v>
      </c>
      <c r="I28" s="63"/>
      <c r="J28" s="66"/>
    </row>
    <row r="29" spans="1:10" ht="14.1" customHeight="1" x14ac:dyDescent="0.2">
      <c r="A29" s="64"/>
      <c r="B29" s="67" t="str">
        <f>IFERROR(CODE(RIGHT(WheatBread351011[[#This Row],[UPC]],1)) - 48,"")</f>
        <v/>
      </c>
      <c r="C29" s="67" t="str">
        <f>IFERROR(CODE(10 - MOD(3*SUM(MID(WheatBread351011[UPC],2,1),MID(WheatBread351011[UPC],4,1),MID(WheatBread351011[UPC],6,1),MID(WheatBread351011[UPC],8,1),MID(WheatBread351011[UPC],10,1),MID(WheatBread351011[UPC],12,1))+SUM(MID(WheatBread351011[UPC],1,1),MID(WheatBread351011[UPC],3,1),MID(WheatBread351011[UPC],5,1),MID(WheatBread351011[UPC],7,1),MID(WheatBread351011[UPC],9,1),MID(WheatBread351011[UPC],11,1)),10))-48,"")</f>
        <v/>
      </c>
      <c r="D29" s="67" t="str">
        <f>IF(WheatBread351011[[#This Row],[Calc Check]]="","",IF(WheatBread351011[[#This Row],[Calc Check]]=10,IF(WheatBread351011[[#This Row],[UPC Check]]=0,"YES","NO"),IF(WheatBread351011[[#This Row],[Calc Check]]=WheatBread351011[[#This Row],[UPC Check]],"YES","NO")))</f>
        <v/>
      </c>
      <c r="E29" s="65"/>
      <c r="F29" s="65"/>
      <c r="G29" s="65"/>
      <c r="H29" s="70">
        <v>4</v>
      </c>
      <c r="I29" s="63"/>
      <c r="J29" s="66"/>
    </row>
    <row r="30" spans="1:10" ht="14.1" customHeight="1" x14ac:dyDescent="0.2">
      <c r="A30" s="64"/>
      <c r="B30" s="67" t="str">
        <f>IFERROR(CODE(RIGHT(WheatBread351011[[#This Row],[UPC]],1)) - 48,"")</f>
        <v/>
      </c>
      <c r="C30" s="67" t="str">
        <f>IFERROR(CODE(10 - MOD(3*SUM(MID(WheatBread351011[UPC],2,1),MID(WheatBread351011[UPC],4,1),MID(WheatBread351011[UPC],6,1),MID(WheatBread351011[UPC],8,1),MID(WheatBread351011[UPC],10,1),MID(WheatBread351011[UPC],12,1))+SUM(MID(WheatBread351011[UPC],1,1),MID(WheatBread351011[UPC],3,1),MID(WheatBread351011[UPC],5,1),MID(WheatBread351011[UPC],7,1),MID(WheatBread351011[UPC],9,1),MID(WheatBread351011[UPC],11,1)),10))-48,"")</f>
        <v/>
      </c>
      <c r="D30" s="67" t="str">
        <f>IF(WheatBread351011[[#This Row],[Calc Check]]="","",IF(WheatBread351011[[#This Row],[Calc Check]]=10,IF(WheatBread351011[[#This Row],[UPC Check]]=0,"YES","NO"),IF(WheatBread351011[[#This Row],[Calc Check]]=WheatBread351011[[#This Row],[UPC Check]],"YES","NO")))</f>
        <v/>
      </c>
      <c r="E30" s="65"/>
      <c r="F30" s="65"/>
      <c r="G30" s="65"/>
      <c r="H30" s="70">
        <v>4</v>
      </c>
      <c r="I30" s="63"/>
      <c r="J30" s="66"/>
    </row>
    <row r="31" spans="1:10" ht="14.1" customHeight="1" x14ac:dyDescent="0.2">
      <c r="A31" s="64"/>
      <c r="B31" s="67" t="str">
        <f>IFERROR(CODE(RIGHT(WheatBread351011[[#This Row],[UPC]],1)) - 48,"")</f>
        <v/>
      </c>
      <c r="C31" s="67" t="str">
        <f>IFERROR(CODE(10 - MOD(3*SUM(MID(WheatBread351011[UPC],2,1),MID(WheatBread351011[UPC],4,1),MID(WheatBread351011[UPC],6,1),MID(WheatBread351011[UPC],8,1),MID(WheatBread351011[UPC],10,1),MID(WheatBread351011[UPC],12,1))+SUM(MID(WheatBread351011[UPC],1,1),MID(WheatBread351011[UPC],3,1),MID(WheatBread351011[UPC],5,1),MID(WheatBread351011[UPC],7,1),MID(WheatBread351011[UPC],9,1),MID(WheatBread351011[UPC],11,1)),10))-48,"")</f>
        <v/>
      </c>
      <c r="D31" s="67" t="str">
        <f>IF(WheatBread351011[[#This Row],[Calc Check]]="","",IF(WheatBread351011[[#This Row],[Calc Check]]=10,IF(WheatBread351011[[#This Row],[UPC Check]]=0,"YES","NO"),IF(WheatBread351011[[#This Row],[Calc Check]]=WheatBread351011[[#This Row],[UPC Check]],"YES","NO")))</f>
        <v/>
      </c>
      <c r="E31" s="65"/>
      <c r="F31" s="65"/>
      <c r="G31" s="65"/>
      <c r="H31" s="70">
        <v>4</v>
      </c>
      <c r="I31" s="63"/>
      <c r="J31" s="66"/>
    </row>
    <row r="32" spans="1:10" ht="14.1" customHeight="1" x14ac:dyDescent="0.2">
      <c r="A32" s="64"/>
      <c r="B32" s="67" t="str">
        <f>IFERROR(CODE(RIGHT(WheatBread351011[[#This Row],[UPC]],1)) - 48,"")</f>
        <v/>
      </c>
      <c r="C32" s="67" t="str">
        <f>IFERROR(CODE(10 - MOD(3*SUM(MID(WheatBread351011[UPC],2,1),MID(WheatBread351011[UPC],4,1),MID(WheatBread351011[UPC],6,1),MID(WheatBread351011[UPC],8,1),MID(WheatBread351011[UPC],10,1),MID(WheatBread351011[UPC],12,1))+SUM(MID(WheatBread351011[UPC],1,1),MID(WheatBread351011[UPC],3,1),MID(WheatBread351011[UPC],5,1),MID(WheatBread351011[UPC],7,1),MID(WheatBread351011[UPC],9,1),MID(WheatBread351011[UPC],11,1)),10))-48,"")</f>
        <v/>
      </c>
      <c r="D32" s="67" t="str">
        <f>IF(WheatBread351011[[#This Row],[Calc Check]]="","",IF(WheatBread351011[[#This Row],[Calc Check]]=10,IF(WheatBread351011[[#This Row],[UPC Check]]=0,"YES","NO"),IF(WheatBread351011[[#This Row],[Calc Check]]=WheatBread351011[[#This Row],[UPC Check]],"YES","NO")))</f>
        <v/>
      </c>
      <c r="E32" s="65"/>
      <c r="F32" s="65"/>
      <c r="G32" s="65"/>
      <c r="H32" s="70">
        <v>4</v>
      </c>
      <c r="I32" s="63"/>
      <c r="J32" s="66"/>
    </row>
  </sheetData>
  <sheetProtection algorithmName="SHA-512" hashValue="20ugxq3E53FRXjo+f2CZGR6Xxsmcpqe05H8MfH8GwVlmB+vDJN9/K3ebO2xoMSxtFZIXN2NDRhXjN0BGWsvhfQ==" saltValue="U3BfRttE/aaXnopOMyabuw==" spinCount="100000" sheet="1" objects="1" scenarios="1" selectLockedCells="1"/>
  <mergeCells count="11">
    <mergeCell ref="F8:I8"/>
    <mergeCell ref="A4:E4"/>
    <mergeCell ref="A1:G1"/>
    <mergeCell ref="A3:E3"/>
    <mergeCell ref="A5:E5"/>
    <mergeCell ref="A6:E6"/>
    <mergeCell ref="F3:I3"/>
    <mergeCell ref="F4:I4"/>
    <mergeCell ref="F5:I5"/>
    <mergeCell ref="F6:I6"/>
    <mergeCell ref="F7:I7"/>
  </mergeCells>
  <dataValidations count="1">
    <dataValidation allowBlank="1" showInputMessage="1" sqref="J14:J32"/>
  </dataValidations>
  <pageMargins left="0.7" right="0.7" top="0.75" bottom="0.75" header="0.3" footer="0.3"/>
  <pageSetup paperSize="5" orientation="landscape" r:id="rId1"/>
  <headerFooter>
    <oddHeader>&amp;C2017-2019 Louisiana WIC Approved Foods Product Review</oddHeader>
  </headerFooter>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zoomScaleNormal="100" workbookViewId="0">
      <selection activeCell="A14" sqref="A14"/>
    </sheetView>
  </sheetViews>
  <sheetFormatPr defaultColWidth="8.7109375" defaultRowHeight="12.75" x14ac:dyDescent="0.2"/>
  <cols>
    <col min="1" max="1" width="21.42578125" style="19" customWidth="1"/>
    <col min="2" max="4" width="7.140625" style="19" customWidth="1"/>
    <col min="5" max="7" width="18.140625" style="19" customWidth="1"/>
    <col min="8" max="8" width="15.5703125" style="19" customWidth="1"/>
    <col min="9" max="9" width="17.85546875" style="42" customWidth="1"/>
    <col min="10" max="10" width="33.42578125" style="42" customWidth="1"/>
    <col min="11" max="11" width="13.5703125" style="19" customWidth="1"/>
    <col min="12" max="12" width="14.28515625" style="19" customWidth="1"/>
    <col min="13" max="13" width="13.5703125" style="19" customWidth="1"/>
    <col min="14" max="14" width="14.28515625" style="19" customWidth="1"/>
    <col min="15" max="15" width="13.85546875" style="19" customWidth="1"/>
    <col min="16" max="16" width="46.7109375" style="19" customWidth="1"/>
    <col min="17" max="16384" width="8.7109375" style="19"/>
  </cols>
  <sheetData>
    <row r="1" spans="1:14" s="11" customFormat="1" ht="99.95" customHeight="1" x14ac:dyDescent="0.2">
      <c r="A1" s="104" t="s">
        <v>140</v>
      </c>
      <c r="B1" s="104"/>
      <c r="C1" s="104"/>
      <c r="D1" s="104"/>
      <c r="E1" s="104"/>
      <c r="F1" s="104"/>
      <c r="G1" s="104"/>
    </row>
    <row r="2" spans="1:14" ht="15" x14ac:dyDescent="0.25">
      <c r="A2" s="31"/>
      <c r="B2" s="30"/>
      <c r="C2" s="35"/>
      <c r="D2" s="35"/>
      <c r="E2" s="31"/>
      <c r="F2" s="32"/>
      <c r="G2" s="32"/>
      <c r="H2" s="32"/>
      <c r="I2" s="33"/>
      <c r="J2" s="33"/>
      <c r="K2" s="31"/>
      <c r="L2" s="31"/>
      <c r="M2" s="34"/>
      <c r="N2" s="34"/>
    </row>
    <row r="3" spans="1:14" ht="14.1" customHeight="1" x14ac:dyDescent="0.2">
      <c r="A3" s="105" t="s">
        <v>75</v>
      </c>
      <c r="B3" s="105"/>
      <c r="C3" s="105"/>
      <c r="D3" s="105"/>
      <c r="E3" s="105"/>
      <c r="F3" s="105" t="s">
        <v>79</v>
      </c>
      <c r="G3" s="105"/>
      <c r="H3" s="105"/>
      <c r="I3" s="105"/>
      <c r="J3" s="33"/>
      <c r="K3" s="31"/>
      <c r="L3" s="31"/>
      <c r="M3" s="34"/>
      <c r="N3" s="34"/>
    </row>
    <row r="4" spans="1:14" ht="14.45" customHeight="1" x14ac:dyDescent="0.2">
      <c r="A4" s="102" t="s">
        <v>141</v>
      </c>
      <c r="B4" s="102"/>
      <c r="C4" s="102"/>
      <c r="D4" s="102"/>
      <c r="E4" s="102"/>
      <c r="F4" s="102" t="s">
        <v>143</v>
      </c>
      <c r="G4" s="102"/>
      <c r="H4" s="102"/>
      <c r="I4" s="102"/>
      <c r="J4" s="33"/>
      <c r="K4" s="36"/>
      <c r="L4" s="36"/>
      <c r="M4" s="37"/>
      <c r="N4" s="37"/>
    </row>
    <row r="5" spans="1:14" ht="14.45" customHeight="1" x14ac:dyDescent="0.2">
      <c r="A5" s="102" t="s">
        <v>142</v>
      </c>
      <c r="B5" s="102"/>
      <c r="C5" s="102"/>
      <c r="D5" s="102"/>
      <c r="E5" s="102"/>
      <c r="F5" s="102" t="s">
        <v>144</v>
      </c>
      <c r="G5" s="102"/>
      <c r="H5" s="102"/>
      <c r="I5" s="102"/>
      <c r="J5" s="33"/>
      <c r="K5" s="31"/>
      <c r="L5" s="31"/>
      <c r="M5" s="34"/>
      <c r="N5" s="34"/>
    </row>
    <row r="6" spans="1:14" ht="14.45" customHeight="1" x14ac:dyDescent="0.2">
      <c r="A6" s="121" t="s">
        <v>127</v>
      </c>
      <c r="B6" s="121"/>
      <c r="C6" s="121"/>
      <c r="D6" s="121"/>
      <c r="E6" s="121"/>
      <c r="F6" s="102" t="s">
        <v>145</v>
      </c>
      <c r="G6" s="102"/>
      <c r="H6" s="102"/>
      <c r="I6" s="102"/>
      <c r="J6" s="33"/>
      <c r="K6" s="31"/>
      <c r="L6" s="31"/>
      <c r="M6" s="34"/>
      <c r="N6" s="34"/>
    </row>
    <row r="7" spans="1:14" ht="14.45" customHeight="1" x14ac:dyDescent="0.2">
      <c r="A7" s="59"/>
      <c r="B7" s="59"/>
      <c r="C7" s="59"/>
      <c r="D7" s="59"/>
      <c r="E7" s="59"/>
      <c r="F7" s="109" t="s">
        <v>146</v>
      </c>
      <c r="G7" s="109"/>
      <c r="H7" s="109"/>
      <c r="I7" s="109"/>
      <c r="J7" s="33"/>
      <c r="K7" s="31"/>
      <c r="L7" s="31"/>
      <c r="M7" s="34"/>
      <c r="N7" s="34"/>
    </row>
    <row r="8" spans="1:14" s="44" customFormat="1" ht="14.45" customHeight="1" x14ac:dyDescent="0.2">
      <c r="A8" s="49"/>
      <c r="B8" s="49"/>
      <c r="C8" s="49"/>
      <c r="D8" s="49"/>
      <c r="E8" s="50"/>
      <c r="F8" s="107" t="s">
        <v>131</v>
      </c>
      <c r="G8" s="107"/>
      <c r="H8" s="107"/>
      <c r="I8" s="107"/>
      <c r="J8" s="52"/>
      <c r="K8" s="45"/>
      <c r="L8" s="45"/>
      <c r="M8" s="53"/>
      <c r="N8" s="53"/>
    </row>
    <row r="9" spans="1:14" s="44" customFormat="1" x14ac:dyDescent="0.2">
      <c r="A9" s="57" t="s">
        <v>61</v>
      </c>
      <c r="B9" s="45"/>
      <c r="C9" s="45"/>
      <c r="D9" s="45"/>
      <c r="E9" s="45"/>
      <c r="F9" s="45"/>
      <c r="G9" s="46"/>
      <c r="H9" s="45"/>
      <c r="I9" s="52"/>
      <c r="J9" s="52"/>
      <c r="K9" s="45"/>
      <c r="L9" s="45"/>
      <c r="M9" s="53"/>
      <c r="N9" s="53"/>
    </row>
    <row r="10" spans="1:14" s="44" customFormat="1" x14ac:dyDescent="0.2">
      <c r="A10" s="45" t="s">
        <v>48</v>
      </c>
      <c r="B10" s="45"/>
      <c r="C10" s="45"/>
      <c r="D10" s="45"/>
      <c r="E10" s="45"/>
      <c r="F10" s="45"/>
      <c r="G10" s="46"/>
      <c r="H10" s="45"/>
      <c r="I10" s="52"/>
      <c r="J10" s="52"/>
      <c r="K10" s="45"/>
      <c r="L10" s="45"/>
      <c r="M10" s="53"/>
      <c r="N10" s="53"/>
    </row>
    <row r="11" spans="1:14" ht="14.25" x14ac:dyDescent="0.2">
      <c r="A11" s="54" t="s">
        <v>62</v>
      </c>
      <c r="B11" s="39"/>
      <c r="C11" s="39"/>
      <c r="D11" s="39"/>
      <c r="E11" s="39"/>
      <c r="F11" s="39"/>
      <c r="G11" s="32"/>
      <c r="H11" s="31"/>
      <c r="I11" s="38"/>
      <c r="J11" s="38"/>
      <c r="K11" s="31"/>
      <c r="L11" s="31"/>
      <c r="M11" s="34"/>
      <c r="N11" s="34"/>
    </row>
    <row r="12" spans="1:14" ht="14.25" x14ac:dyDescent="0.2">
      <c r="A12" s="53"/>
      <c r="B12" s="34"/>
      <c r="C12" s="40"/>
      <c r="D12" s="40"/>
      <c r="E12" s="34"/>
      <c r="F12" s="40"/>
      <c r="G12" s="41"/>
      <c r="H12" s="34"/>
      <c r="I12" s="1"/>
      <c r="J12" s="1"/>
      <c r="K12" s="34"/>
      <c r="L12" s="34"/>
      <c r="M12" s="34"/>
      <c r="N12" s="34"/>
    </row>
    <row r="13" spans="1:14" ht="25.5" customHeight="1" x14ac:dyDescent="0.2">
      <c r="A13" s="60" t="s">
        <v>0</v>
      </c>
      <c r="B13" s="61" t="s">
        <v>73</v>
      </c>
      <c r="C13" s="61" t="s">
        <v>74</v>
      </c>
      <c r="D13" s="61" t="s">
        <v>1</v>
      </c>
      <c r="E13" s="61" t="s">
        <v>50</v>
      </c>
      <c r="F13" s="61" t="s">
        <v>51</v>
      </c>
      <c r="G13" s="61" t="s">
        <v>70</v>
      </c>
      <c r="H13" s="61" t="s">
        <v>133</v>
      </c>
      <c r="I13" s="61" t="s">
        <v>245</v>
      </c>
      <c r="J13" s="62" t="s">
        <v>52</v>
      </c>
    </row>
    <row r="14" spans="1:14" ht="14.1" customHeight="1" x14ac:dyDescent="0.2">
      <c r="A14" s="64"/>
      <c r="B14" s="67" t="str">
        <f>IFERROR(CODE(RIGHT(WheatBread351012[[#This Row],[UPC]],1)) - 48,"")</f>
        <v/>
      </c>
      <c r="C14" s="67" t="str">
        <f>IFERROR(CODE(10 - MOD(3*SUM(MID(WheatBread351012[UPC],2,1),MID(WheatBread351012[UPC],4,1),MID(WheatBread351012[UPC],6,1),MID(WheatBread351012[UPC],8,1),MID(WheatBread351012[UPC],10,1),MID(WheatBread351012[UPC],12,1))+SUM(MID(WheatBread351012[UPC],1,1),MID(WheatBread351012[UPC],3,1),MID(WheatBread351012[UPC],5,1),MID(WheatBread351012[UPC],7,1),MID(WheatBread351012[UPC],9,1),MID(WheatBread351012[UPC],11,1)),10))-48,"")</f>
        <v/>
      </c>
      <c r="D14" s="67" t="str">
        <f>IF(WheatBread351012[[#This Row],[Calc Check]]="","",IF(WheatBread351012[[#This Row],[Calc Check]]=10,IF(WheatBread351012[[#This Row],[UPC Check]]=0,"YES","NO"),IF(WheatBread351012[[#This Row],[Calc Check]]=WheatBread351012[[#This Row],[UPC Check]],"YES","NO")))</f>
        <v/>
      </c>
      <c r="E14" s="65"/>
      <c r="F14" s="65"/>
      <c r="G14" s="65"/>
      <c r="H14" s="70">
        <v>2.5</v>
      </c>
      <c r="I14" s="63"/>
      <c r="J14" s="66"/>
    </row>
    <row r="15" spans="1:14" ht="14.1" customHeight="1" x14ac:dyDescent="0.2">
      <c r="A15" s="64"/>
      <c r="B15" s="67" t="str">
        <f>IFERROR(CODE(RIGHT(WheatBread351012[[#This Row],[UPC]],1)) - 48,"")</f>
        <v/>
      </c>
      <c r="C15" s="67" t="str">
        <f>IFERROR(CODE(10 - MOD(3*SUM(MID(WheatBread351012[UPC],2,1),MID(WheatBread351012[UPC],4,1),MID(WheatBread351012[UPC],6,1),MID(WheatBread351012[UPC],8,1),MID(WheatBread351012[UPC],10,1),MID(WheatBread351012[UPC],12,1))+SUM(MID(WheatBread351012[UPC],1,1),MID(WheatBread351012[UPC],3,1),MID(WheatBread351012[UPC],5,1),MID(WheatBread351012[UPC],7,1),MID(WheatBread351012[UPC],9,1),MID(WheatBread351012[UPC],11,1)),10))-48,"")</f>
        <v/>
      </c>
      <c r="D15" s="67" t="str">
        <f>IF(WheatBread351012[[#This Row],[Calc Check]]="","",IF(WheatBread351012[[#This Row],[Calc Check]]=10,IF(WheatBread351012[[#This Row],[UPC Check]]=0,"YES","NO"),IF(WheatBread351012[[#This Row],[Calc Check]]=WheatBread351012[[#This Row],[UPC Check]],"YES","NO")))</f>
        <v/>
      </c>
      <c r="E15" s="65"/>
      <c r="F15" s="65"/>
      <c r="G15" s="65"/>
      <c r="H15" s="70">
        <v>2.5</v>
      </c>
      <c r="I15" s="63"/>
      <c r="J15" s="66"/>
    </row>
    <row r="16" spans="1:14" ht="14.1" customHeight="1" x14ac:dyDescent="0.2">
      <c r="A16" s="64"/>
      <c r="B16" s="67" t="str">
        <f>IFERROR(CODE(RIGHT(WheatBread351012[[#This Row],[UPC]],1)) - 48,"")</f>
        <v/>
      </c>
      <c r="C16" s="67" t="str">
        <f>IFERROR(CODE(10 - MOD(3*SUM(MID(WheatBread351012[UPC],2,1),MID(WheatBread351012[UPC],4,1),MID(WheatBread351012[UPC],6,1),MID(WheatBread351012[UPC],8,1),MID(WheatBread351012[UPC],10,1),MID(WheatBread351012[UPC],12,1))+SUM(MID(WheatBread351012[UPC],1,1),MID(WheatBread351012[UPC],3,1),MID(WheatBread351012[UPC],5,1),MID(WheatBread351012[UPC],7,1),MID(WheatBread351012[UPC],9,1),MID(WheatBread351012[UPC],11,1)),10))-48,"")</f>
        <v/>
      </c>
      <c r="D16" s="67" t="str">
        <f>IF(WheatBread351012[[#This Row],[Calc Check]]="","",IF(WheatBread351012[[#This Row],[Calc Check]]=10,IF(WheatBread351012[[#This Row],[UPC Check]]=0,"YES","NO"),IF(WheatBread351012[[#This Row],[Calc Check]]=WheatBread351012[[#This Row],[UPC Check]],"YES","NO")))</f>
        <v/>
      </c>
      <c r="E16" s="65"/>
      <c r="F16" s="65"/>
      <c r="G16" s="65"/>
      <c r="H16" s="70">
        <v>2.5</v>
      </c>
      <c r="I16" s="63"/>
      <c r="J16" s="66"/>
    </row>
    <row r="17" spans="1:10" ht="14.1" customHeight="1" x14ac:dyDescent="0.2">
      <c r="A17" s="64"/>
      <c r="B17" s="67" t="str">
        <f>IFERROR(CODE(RIGHT(WheatBread351012[[#This Row],[UPC]],1)) - 48,"")</f>
        <v/>
      </c>
      <c r="C17" s="67" t="str">
        <f>IFERROR(CODE(10 - MOD(3*SUM(MID(WheatBread351012[UPC],2,1),MID(WheatBread351012[UPC],4,1),MID(WheatBread351012[UPC],6,1),MID(WheatBread351012[UPC],8,1),MID(WheatBread351012[UPC],10,1),MID(WheatBread351012[UPC],12,1))+SUM(MID(WheatBread351012[UPC],1,1),MID(WheatBread351012[UPC],3,1),MID(WheatBread351012[UPC],5,1),MID(WheatBread351012[UPC],7,1),MID(WheatBread351012[UPC],9,1),MID(WheatBread351012[UPC],11,1)),10))-48,"")</f>
        <v/>
      </c>
      <c r="D17" s="67" t="str">
        <f>IF(WheatBread351012[[#This Row],[Calc Check]]="","",IF(WheatBread351012[[#This Row],[Calc Check]]=10,IF(WheatBread351012[[#This Row],[UPC Check]]=0,"YES","NO"),IF(WheatBread351012[[#This Row],[Calc Check]]=WheatBread351012[[#This Row],[UPC Check]],"YES","NO")))</f>
        <v/>
      </c>
      <c r="E17" s="65"/>
      <c r="F17" s="65"/>
      <c r="G17" s="65"/>
      <c r="H17" s="70">
        <v>2.5</v>
      </c>
      <c r="I17" s="63"/>
      <c r="J17" s="66"/>
    </row>
    <row r="18" spans="1:10" ht="14.1" customHeight="1" x14ac:dyDescent="0.2">
      <c r="A18" s="64"/>
      <c r="B18" s="67" t="str">
        <f>IFERROR(CODE(RIGHT(WheatBread351012[[#This Row],[UPC]],1)) - 48,"")</f>
        <v/>
      </c>
      <c r="C18" s="67" t="str">
        <f>IFERROR(CODE(10 - MOD(3*SUM(MID(WheatBread351012[UPC],2,1),MID(WheatBread351012[UPC],4,1),MID(WheatBread351012[UPC],6,1),MID(WheatBread351012[UPC],8,1),MID(WheatBread351012[UPC],10,1),MID(WheatBread351012[UPC],12,1))+SUM(MID(WheatBread351012[UPC],1,1),MID(WheatBread351012[UPC],3,1),MID(WheatBread351012[UPC],5,1),MID(WheatBread351012[UPC],7,1),MID(WheatBread351012[UPC],9,1),MID(WheatBread351012[UPC],11,1)),10))-48,"")</f>
        <v/>
      </c>
      <c r="D18" s="67" t="str">
        <f>IF(WheatBread351012[[#This Row],[Calc Check]]="","",IF(WheatBread351012[[#This Row],[Calc Check]]=10,IF(WheatBread351012[[#This Row],[UPC Check]]=0,"YES","NO"),IF(WheatBread351012[[#This Row],[Calc Check]]=WheatBread351012[[#This Row],[UPC Check]],"YES","NO")))</f>
        <v/>
      </c>
      <c r="E18" s="65"/>
      <c r="F18" s="65"/>
      <c r="G18" s="65"/>
      <c r="H18" s="70">
        <v>2.5</v>
      </c>
      <c r="I18" s="63"/>
      <c r="J18" s="66"/>
    </row>
    <row r="19" spans="1:10" ht="14.1" customHeight="1" x14ac:dyDescent="0.2">
      <c r="A19" s="64"/>
      <c r="B19" s="67" t="str">
        <f>IFERROR(CODE(RIGHT(WheatBread351012[[#This Row],[UPC]],1)) - 48,"")</f>
        <v/>
      </c>
      <c r="C19" s="67" t="str">
        <f>IFERROR(CODE(10 - MOD(3*SUM(MID(WheatBread351012[UPC],2,1),MID(WheatBread351012[UPC],4,1),MID(WheatBread351012[UPC],6,1),MID(WheatBread351012[UPC],8,1),MID(WheatBread351012[UPC],10,1),MID(WheatBread351012[UPC],12,1))+SUM(MID(WheatBread351012[UPC],1,1),MID(WheatBread351012[UPC],3,1),MID(WheatBread351012[UPC],5,1),MID(WheatBread351012[UPC],7,1),MID(WheatBread351012[UPC],9,1),MID(WheatBread351012[UPC],11,1)),10))-48,"")</f>
        <v/>
      </c>
      <c r="D19" s="67" t="str">
        <f>IF(WheatBread351012[[#This Row],[Calc Check]]="","",IF(WheatBread351012[[#This Row],[Calc Check]]=10,IF(WheatBread351012[[#This Row],[UPC Check]]=0,"YES","NO"),IF(WheatBread351012[[#This Row],[Calc Check]]=WheatBread351012[[#This Row],[UPC Check]],"YES","NO")))</f>
        <v/>
      </c>
      <c r="E19" s="65"/>
      <c r="F19" s="65"/>
      <c r="G19" s="65"/>
      <c r="H19" s="70">
        <v>2.5</v>
      </c>
      <c r="I19" s="63"/>
      <c r="J19" s="66"/>
    </row>
    <row r="20" spans="1:10" ht="14.1" customHeight="1" x14ac:dyDescent="0.2">
      <c r="A20" s="64"/>
      <c r="B20" s="67" t="str">
        <f>IFERROR(CODE(RIGHT(WheatBread351012[[#This Row],[UPC]],1)) - 48,"")</f>
        <v/>
      </c>
      <c r="C20" s="67" t="str">
        <f>IFERROR(CODE(10 - MOD(3*SUM(MID(WheatBread351012[UPC],2,1),MID(WheatBread351012[UPC],4,1),MID(WheatBread351012[UPC],6,1),MID(WheatBread351012[UPC],8,1),MID(WheatBread351012[UPC],10,1),MID(WheatBread351012[UPC],12,1))+SUM(MID(WheatBread351012[UPC],1,1),MID(WheatBread351012[UPC],3,1),MID(WheatBread351012[UPC],5,1),MID(WheatBread351012[UPC],7,1),MID(WheatBread351012[UPC],9,1),MID(WheatBread351012[UPC],11,1)),10))-48,"")</f>
        <v/>
      </c>
      <c r="D20" s="67" t="str">
        <f>IF(WheatBread351012[[#This Row],[Calc Check]]="","",IF(WheatBread351012[[#This Row],[Calc Check]]=10,IF(WheatBread351012[[#This Row],[UPC Check]]=0,"YES","NO"),IF(WheatBread351012[[#This Row],[Calc Check]]=WheatBread351012[[#This Row],[UPC Check]],"YES","NO")))</f>
        <v/>
      </c>
      <c r="E20" s="65"/>
      <c r="F20" s="65"/>
      <c r="G20" s="65"/>
      <c r="H20" s="70">
        <v>2.5</v>
      </c>
      <c r="I20" s="63"/>
      <c r="J20" s="66"/>
    </row>
    <row r="21" spans="1:10" ht="14.1" customHeight="1" x14ac:dyDescent="0.2">
      <c r="A21" s="64"/>
      <c r="B21" s="67" t="str">
        <f>IFERROR(CODE(RIGHT(WheatBread351012[[#This Row],[UPC]],1)) - 48,"")</f>
        <v/>
      </c>
      <c r="C21" s="67" t="str">
        <f>IFERROR(CODE(10 - MOD(3*SUM(MID(WheatBread351012[UPC],2,1),MID(WheatBread351012[UPC],4,1),MID(WheatBread351012[UPC],6,1),MID(WheatBread351012[UPC],8,1),MID(WheatBread351012[UPC],10,1),MID(WheatBread351012[UPC],12,1))+SUM(MID(WheatBread351012[UPC],1,1),MID(WheatBread351012[UPC],3,1),MID(WheatBread351012[UPC],5,1),MID(WheatBread351012[UPC],7,1),MID(WheatBread351012[UPC],9,1),MID(WheatBread351012[UPC],11,1)),10))-48,"")</f>
        <v/>
      </c>
      <c r="D21" s="67" t="str">
        <f>IF(WheatBread351012[[#This Row],[Calc Check]]="","",IF(WheatBread351012[[#This Row],[Calc Check]]=10,IF(WheatBread351012[[#This Row],[UPC Check]]=0,"YES","NO"),IF(WheatBread351012[[#This Row],[Calc Check]]=WheatBread351012[[#This Row],[UPC Check]],"YES","NO")))</f>
        <v/>
      </c>
      <c r="E21" s="65"/>
      <c r="F21" s="65"/>
      <c r="G21" s="65"/>
      <c r="H21" s="70">
        <v>2.5</v>
      </c>
      <c r="I21" s="63"/>
      <c r="J21" s="66"/>
    </row>
    <row r="22" spans="1:10" ht="14.1" customHeight="1" x14ac:dyDescent="0.2">
      <c r="A22" s="64"/>
      <c r="B22" s="67" t="str">
        <f>IFERROR(CODE(RIGHT(WheatBread351012[[#This Row],[UPC]],1)) - 48,"")</f>
        <v/>
      </c>
      <c r="C22" s="67" t="str">
        <f>IFERROR(CODE(10 - MOD(3*SUM(MID(WheatBread351012[UPC],2,1),MID(WheatBread351012[UPC],4,1),MID(WheatBread351012[UPC],6,1),MID(WheatBread351012[UPC],8,1),MID(WheatBread351012[UPC],10,1),MID(WheatBread351012[UPC],12,1))+SUM(MID(WheatBread351012[UPC],1,1),MID(WheatBread351012[UPC],3,1),MID(WheatBread351012[UPC],5,1),MID(WheatBread351012[UPC],7,1),MID(WheatBread351012[UPC],9,1),MID(WheatBread351012[UPC],11,1)),10))-48,"")</f>
        <v/>
      </c>
      <c r="D22" s="67" t="str">
        <f>IF(WheatBread351012[[#This Row],[Calc Check]]="","",IF(WheatBread351012[[#This Row],[Calc Check]]=10,IF(WheatBread351012[[#This Row],[UPC Check]]=0,"YES","NO"),IF(WheatBread351012[[#This Row],[Calc Check]]=WheatBread351012[[#This Row],[UPC Check]],"YES","NO")))</f>
        <v/>
      </c>
      <c r="E22" s="65"/>
      <c r="F22" s="65"/>
      <c r="G22" s="65"/>
      <c r="H22" s="70">
        <v>2.5</v>
      </c>
      <c r="I22" s="63"/>
      <c r="J22" s="66"/>
    </row>
    <row r="23" spans="1:10" ht="14.1" customHeight="1" x14ac:dyDescent="0.2">
      <c r="A23" s="64"/>
      <c r="B23" s="67" t="str">
        <f>IFERROR(CODE(RIGHT(WheatBread351012[[#This Row],[UPC]],1)) - 48,"")</f>
        <v/>
      </c>
      <c r="C23" s="67" t="str">
        <f>IFERROR(CODE(10 - MOD(3*SUM(MID(WheatBread351012[UPC],2,1),MID(WheatBread351012[UPC],4,1),MID(WheatBread351012[UPC],6,1),MID(WheatBread351012[UPC],8,1),MID(WheatBread351012[UPC],10,1),MID(WheatBread351012[UPC],12,1))+SUM(MID(WheatBread351012[UPC],1,1),MID(WheatBread351012[UPC],3,1),MID(WheatBread351012[UPC],5,1),MID(WheatBread351012[UPC],7,1),MID(WheatBread351012[UPC],9,1),MID(WheatBread351012[UPC],11,1)),10))-48,"")</f>
        <v/>
      </c>
      <c r="D23" s="67" t="str">
        <f>IF(WheatBread351012[[#This Row],[Calc Check]]="","",IF(WheatBread351012[[#This Row],[Calc Check]]=10,IF(WheatBread351012[[#This Row],[UPC Check]]=0,"YES","NO"),IF(WheatBread351012[[#This Row],[Calc Check]]=WheatBread351012[[#This Row],[UPC Check]],"YES","NO")))</f>
        <v/>
      </c>
      <c r="E23" s="65"/>
      <c r="F23" s="65"/>
      <c r="G23" s="65"/>
      <c r="H23" s="70">
        <v>2.5</v>
      </c>
      <c r="I23" s="63"/>
      <c r="J23" s="66"/>
    </row>
    <row r="24" spans="1:10" ht="14.1" customHeight="1" x14ac:dyDescent="0.2">
      <c r="A24" s="64"/>
      <c r="B24" s="67" t="str">
        <f>IFERROR(CODE(RIGHT(WheatBread351012[[#This Row],[UPC]],1)) - 48,"")</f>
        <v/>
      </c>
      <c r="C24" s="67" t="str">
        <f>IFERROR(CODE(10 - MOD(3*SUM(MID(WheatBread351012[UPC],2,1),MID(WheatBread351012[UPC],4,1),MID(WheatBread351012[UPC],6,1),MID(WheatBread351012[UPC],8,1),MID(WheatBread351012[UPC],10,1),MID(WheatBread351012[UPC],12,1))+SUM(MID(WheatBread351012[UPC],1,1),MID(WheatBread351012[UPC],3,1),MID(WheatBread351012[UPC],5,1),MID(WheatBread351012[UPC],7,1),MID(WheatBread351012[UPC],9,1),MID(WheatBread351012[UPC],11,1)),10))-48,"")</f>
        <v/>
      </c>
      <c r="D24" s="67" t="str">
        <f>IF(WheatBread351012[[#This Row],[Calc Check]]="","",IF(WheatBread351012[[#This Row],[Calc Check]]=10,IF(WheatBread351012[[#This Row],[UPC Check]]=0,"YES","NO"),IF(WheatBread351012[[#This Row],[Calc Check]]=WheatBread351012[[#This Row],[UPC Check]],"YES","NO")))</f>
        <v/>
      </c>
      <c r="E24" s="65"/>
      <c r="F24" s="65"/>
      <c r="G24" s="65"/>
      <c r="H24" s="70">
        <v>2.5</v>
      </c>
      <c r="I24" s="63"/>
      <c r="J24" s="66"/>
    </row>
    <row r="25" spans="1:10" ht="14.1" customHeight="1" x14ac:dyDescent="0.2">
      <c r="A25" s="64"/>
      <c r="B25" s="67" t="str">
        <f>IFERROR(CODE(RIGHT(WheatBread351012[[#This Row],[UPC]],1)) - 48,"")</f>
        <v/>
      </c>
      <c r="C25" s="67" t="str">
        <f>IFERROR(CODE(10 - MOD(3*SUM(MID(WheatBread351012[UPC],2,1),MID(WheatBread351012[UPC],4,1),MID(WheatBread351012[UPC],6,1),MID(WheatBread351012[UPC],8,1),MID(WheatBread351012[UPC],10,1),MID(WheatBread351012[UPC],12,1))+SUM(MID(WheatBread351012[UPC],1,1),MID(WheatBread351012[UPC],3,1),MID(WheatBread351012[UPC],5,1),MID(WheatBread351012[UPC],7,1),MID(WheatBread351012[UPC],9,1),MID(WheatBread351012[UPC],11,1)),10))-48,"")</f>
        <v/>
      </c>
      <c r="D25" s="67" t="str">
        <f>IF(WheatBread351012[[#This Row],[Calc Check]]="","",IF(WheatBread351012[[#This Row],[Calc Check]]=10,IF(WheatBread351012[[#This Row],[UPC Check]]=0,"YES","NO"),IF(WheatBread351012[[#This Row],[Calc Check]]=WheatBread351012[[#This Row],[UPC Check]],"YES","NO")))</f>
        <v/>
      </c>
      <c r="E25" s="65"/>
      <c r="F25" s="65"/>
      <c r="G25" s="65"/>
      <c r="H25" s="70">
        <v>2.5</v>
      </c>
      <c r="I25" s="63"/>
      <c r="J25" s="66"/>
    </row>
    <row r="26" spans="1:10" ht="14.1" customHeight="1" x14ac:dyDescent="0.2">
      <c r="A26" s="64"/>
      <c r="B26" s="67" t="str">
        <f>IFERROR(CODE(RIGHT(WheatBread351012[[#This Row],[UPC]],1)) - 48,"")</f>
        <v/>
      </c>
      <c r="C26" s="67" t="str">
        <f>IFERROR(CODE(10 - MOD(3*SUM(MID(WheatBread351012[UPC],2,1),MID(WheatBread351012[UPC],4,1),MID(WheatBread351012[UPC],6,1),MID(WheatBread351012[UPC],8,1),MID(WheatBread351012[UPC],10,1),MID(WheatBread351012[UPC],12,1))+SUM(MID(WheatBread351012[UPC],1,1),MID(WheatBread351012[UPC],3,1),MID(WheatBread351012[UPC],5,1),MID(WheatBread351012[UPC],7,1),MID(WheatBread351012[UPC],9,1),MID(WheatBread351012[UPC],11,1)),10))-48,"")</f>
        <v/>
      </c>
      <c r="D26" s="67" t="str">
        <f>IF(WheatBread351012[[#This Row],[Calc Check]]="","",IF(WheatBread351012[[#This Row],[Calc Check]]=10,IF(WheatBread351012[[#This Row],[UPC Check]]=0,"YES","NO"),IF(WheatBread351012[[#This Row],[Calc Check]]=WheatBread351012[[#This Row],[UPC Check]],"YES","NO")))</f>
        <v/>
      </c>
      <c r="E26" s="65"/>
      <c r="F26" s="65"/>
      <c r="G26" s="65"/>
      <c r="H26" s="70">
        <v>2.5</v>
      </c>
      <c r="I26" s="63"/>
      <c r="J26" s="66"/>
    </row>
    <row r="27" spans="1:10" ht="14.1" customHeight="1" x14ac:dyDescent="0.2">
      <c r="A27" s="64"/>
      <c r="B27" s="67" t="str">
        <f>IFERROR(CODE(RIGHT(WheatBread351012[[#This Row],[UPC]],1)) - 48,"")</f>
        <v/>
      </c>
      <c r="C27" s="67" t="str">
        <f>IFERROR(CODE(10 - MOD(3*SUM(MID(WheatBread351012[UPC],2,1),MID(WheatBread351012[UPC],4,1),MID(WheatBread351012[UPC],6,1),MID(WheatBread351012[UPC],8,1),MID(WheatBread351012[UPC],10,1),MID(WheatBread351012[UPC],12,1))+SUM(MID(WheatBread351012[UPC],1,1),MID(WheatBread351012[UPC],3,1),MID(WheatBread351012[UPC],5,1),MID(WheatBread351012[UPC],7,1),MID(WheatBread351012[UPC],9,1),MID(WheatBread351012[UPC],11,1)),10))-48,"")</f>
        <v/>
      </c>
      <c r="D27" s="67" t="str">
        <f>IF(WheatBread351012[[#This Row],[Calc Check]]="","",IF(WheatBread351012[[#This Row],[Calc Check]]=10,IF(WheatBread351012[[#This Row],[UPC Check]]=0,"YES","NO"),IF(WheatBread351012[[#This Row],[Calc Check]]=WheatBread351012[[#This Row],[UPC Check]],"YES","NO")))</f>
        <v/>
      </c>
      <c r="E27" s="65"/>
      <c r="F27" s="65"/>
      <c r="G27" s="65"/>
      <c r="H27" s="70">
        <v>2.5</v>
      </c>
      <c r="I27" s="63"/>
      <c r="J27" s="66"/>
    </row>
    <row r="28" spans="1:10" ht="14.1" customHeight="1" x14ac:dyDescent="0.2">
      <c r="A28" s="64"/>
      <c r="B28" s="67" t="str">
        <f>IFERROR(CODE(RIGHT(WheatBread351012[[#This Row],[UPC]],1)) - 48,"")</f>
        <v/>
      </c>
      <c r="C28" s="67" t="str">
        <f>IFERROR(CODE(10 - MOD(3*SUM(MID(WheatBread351012[UPC],2,1),MID(WheatBread351012[UPC],4,1),MID(WheatBread351012[UPC],6,1),MID(WheatBread351012[UPC],8,1),MID(WheatBread351012[UPC],10,1),MID(WheatBread351012[UPC],12,1))+SUM(MID(WheatBread351012[UPC],1,1),MID(WheatBread351012[UPC],3,1),MID(WheatBread351012[UPC],5,1),MID(WheatBread351012[UPC],7,1),MID(WheatBread351012[UPC],9,1),MID(WheatBread351012[UPC],11,1)),10))-48,"")</f>
        <v/>
      </c>
      <c r="D28" s="67" t="str">
        <f>IF(WheatBread351012[[#This Row],[Calc Check]]="","",IF(WheatBread351012[[#This Row],[Calc Check]]=10,IF(WheatBread351012[[#This Row],[UPC Check]]=0,"YES","NO"),IF(WheatBread351012[[#This Row],[Calc Check]]=WheatBread351012[[#This Row],[UPC Check]],"YES","NO")))</f>
        <v/>
      </c>
      <c r="E28" s="65"/>
      <c r="F28" s="65"/>
      <c r="G28" s="65"/>
      <c r="H28" s="70">
        <v>2.5</v>
      </c>
      <c r="I28" s="63"/>
      <c r="J28" s="66"/>
    </row>
    <row r="29" spans="1:10" ht="14.1" customHeight="1" x14ac:dyDescent="0.2">
      <c r="A29" s="64"/>
      <c r="B29" s="67" t="str">
        <f>IFERROR(CODE(RIGHT(WheatBread351012[[#This Row],[UPC]],1)) - 48,"")</f>
        <v/>
      </c>
      <c r="C29" s="67" t="str">
        <f>IFERROR(CODE(10 - MOD(3*SUM(MID(WheatBread351012[UPC],2,1),MID(WheatBread351012[UPC],4,1),MID(WheatBread351012[UPC],6,1),MID(WheatBread351012[UPC],8,1),MID(WheatBread351012[UPC],10,1),MID(WheatBread351012[UPC],12,1))+SUM(MID(WheatBread351012[UPC],1,1),MID(WheatBread351012[UPC],3,1),MID(WheatBread351012[UPC],5,1),MID(WheatBread351012[UPC],7,1),MID(WheatBread351012[UPC],9,1),MID(WheatBread351012[UPC],11,1)),10))-48,"")</f>
        <v/>
      </c>
      <c r="D29" s="67" t="str">
        <f>IF(WheatBread351012[[#This Row],[Calc Check]]="","",IF(WheatBread351012[[#This Row],[Calc Check]]=10,IF(WheatBread351012[[#This Row],[UPC Check]]=0,"YES","NO"),IF(WheatBread351012[[#This Row],[Calc Check]]=WheatBread351012[[#This Row],[UPC Check]],"YES","NO")))</f>
        <v/>
      </c>
      <c r="E29" s="65"/>
      <c r="F29" s="65"/>
      <c r="G29" s="65"/>
      <c r="H29" s="70">
        <v>2.5</v>
      </c>
      <c r="I29" s="63"/>
      <c r="J29" s="66"/>
    </row>
    <row r="30" spans="1:10" ht="14.1" customHeight="1" x14ac:dyDescent="0.2">
      <c r="A30" s="64"/>
      <c r="B30" s="67" t="str">
        <f>IFERROR(CODE(RIGHT(WheatBread351012[[#This Row],[UPC]],1)) - 48,"")</f>
        <v/>
      </c>
      <c r="C30" s="67" t="str">
        <f>IFERROR(CODE(10 - MOD(3*SUM(MID(WheatBread351012[UPC],2,1),MID(WheatBread351012[UPC],4,1),MID(WheatBread351012[UPC],6,1),MID(WheatBread351012[UPC],8,1),MID(WheatBread351012[UPC],10,1),MID(WheatBread351012[UPC],12,1))+SUM(MID(WheatBread351012[UPC],1,1),MID(WheatBread351012[UPC],3,1),MID(WheatBread351012[UPC],5,1),MID(WheatBread351012[UPC],7,1),MID(WheatBread351012[UPC],9,1),MID(WheatBread351012[UPC],11,1)),10))-48,"")</f>
        <v/>
      </c>
      <c r="D30" s="67" t="str">
        <f>IF(WheatBread351012[[#This Row],[Calc Check]]="","",IF(WheatBread351012[[#This Row],[Calc Check]]=10,IF(WheatBread351012[[#This Row],[UPC Check]]=0,"YES","NO"),IF(WheatBread351012[[#This Row],[Calc Check]]=WheatBread351012[[#This Row],[UPC Check]],"YES","NO")))</f>
        <v/>
      </c>
      <c r="E30" s="65"/>
      <c r="F30" s="65"/>
      <c r="G30" s="65"/>
      <c r="H30" s="70">
        <v>2.5</v>
      </c>
      <c r="I30" s="63"/>
      <c r="J30" s="66"/>
    </row>
    <row r="31" spans="1:10" ht="14.1" customHeight="1" x14ac:dyDescent="0.2">
      <c r="A31" s="64"/>
      <c r="B31" s="67" t="str">
        <f>IFERROR(CODE(RIGHT(WheatBread351012[[#This Row],[UPC]],1)) - 48,"")</f>
        <v/>
      </c>
      <c r="C31" s="67" t="str">
        <f>IFERROR(CODE(10 - MOD(3*SUM(MID(WheatBread351012[UPC],2,1),MID(WheatBread351012[UPC],4,1),MID(WheatBread351012[UPC],6,1),MID(WheatBread351012[UPC],8,1),MID(WheatBread351012[UPC],10,1),MID(WheatBread351012[UPC],12,1))+SUM(MID(WheatBread351012[UPC],1,1),MID(WheatBread351012[UPC],3,1),MID(WheatBread351012[UPC],5,1),MID(WheatBread351012[UPC],7,1),MID(WheatBread351012[UPC],9,1),MID(WheatBread351012[UPC],11,1)),10))-48,"")</f>
        <v/>
      </c>
      <c r="D31" s="67" t="str">
        <f>IF(WheatBread351012[[#This Row],[Calc Check]]="","",IF(WheatBread351012[[#This Row],[Calc Check]]=10,IF(WheatBread351012[[#This Row],[UPC Check]]=0,"YES","NO"),IF(WheatBread351012[[#This Row],[Calc Check]]=WheatBread351012[[#This Row],[UPC Check]],"YES","NO")))</f>
        <v/>
      </c>
      <c r="E31" s="65"/>
      <c r="F31" s="65"/>
      <c r="G31" s="65"/>
      <c r="H31" s="70">
        <v>2.5</v>
      </c>
      <c r="I31" s="63"/>
      <c r="J31" s="66"/>
    </row>
    <row r="32" spans="1:10" ht="14.1" customHeight="1" x14ac:dyDescent="0.2">
      <c r="A32" s="64"/>
      <c r="B32" s="67" t="str">
        <f>IFERROR(CODE(RIGHT(WheatBread351012[[#This Row],[UPC]],1)) - 48,"")</f>
        <v/>
      </c>
      <c r="C32" s="67" t="str">
        <f>IFERROR(CODE(10 - MOD(3*SUM(MID(WheatBread351012[UPC],2,1),MID(WheatBread351012[UPC],4,1),MID(WheatBread351012[UPC],6,1),MID(WheatBread351012[UPC],8,1),MID(WheatBread351012[UPC],10,1),MID(WheatBread351012[UPC],12,1))+SUM(MID(WheatBread351012[UPC],1,1),MID(WheatBread351012[UPC],3,1),MID(WheatBread351012[UPC],5,1),MID(WheatBread351012[UPC],7,1),MID(WheatBread351012[UPC],9,1),MID(WheatBread351012[UPC],11,1)),10))-48,"")</f>
        <v/>
      </c>
      <c r="D32" s="67" t="str">
        <f>IF(WheatBread351012[[#This Row],[Calc Check]]="","",IF(WheatBread351012[[#This Row],[Calc Check]]=10,IF(WheatBread351012[[#This Row],[UPC Check]]=0,"YES","NO"),IF(WheatBread351012[[#This Row],[Calc Check]]=WheatBread351012[[#This Row],[UPC Check]],"YES","NO")))</f>
        <v/>
      </c>
      <c r="E32" s="65"/>
      <c r="F32" s="65"/>
      <c r="G32" s="65"/>
      <c r="H32" s="70">
        <v>2.5</v>
      </c>
      <c r="I32" s="63"/>
      <c r="J32" s="66"/>
    </row>
  </sheetData>
  <sheetProtection algorithmName="SHA-512" hashValue="pjGQ5+eQXUn6eRMsEBGJY4bSXK0HC6WgVShiSORBqGFvYYEFn8i1nixs3WFw8Dfj892SlA9ti+0cx11BqSo2+A==" saltValue="J/dZZ1ixqVj9B84bj1TaiA==" spinCount="100000" sheet="1" objects="1" scenarios="1" selectLockedCells="1"/>
  <mergeCells count="11">
    <mergeCell ref="F8:I8"/>
    <mergeCell ref="A1:G1"/>
    <mergeCell ref="A3:E3"/>
    <mergeCell ref="A4:E4"/>
    <mergeCell ref="A5:E5"/>
    <mergeCell ref="A6:E6"/>
    <mergeCell ref="F3:I3"/>
    <mergeCell ref="F4:I4"/>
    <mergeCell ref="F5:I5"/>
    <mergeCell ref="F6:I6"/>
    <mergeCell ref="F7:I7"/>
  </mergeCells>
  <dataValidations count="1">
    <dataValidation allowBlank="1" showInputMessage="1" sqref="J14:J32"/>
  </dataValidations>
  <pageMargins left="0.7" right="0.7" top="0.75" bottom="0.75" header="0.3" footer="0.3"/>
  <pageSetup paperSize="5" orientation="landscape" r:id="rId1"/>
  <headerFooter>
    <oddHeader>&amp;C2017-2019 Louisiana WIC Approved Foods Product Review</oddHeader>
  </headerFooter>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zoomScaleNormal="100" workbookViewId="0">
      <selection activeCell="A14" sqref="A14"/>
    </sheetView>
  </sheetViews>
  <sheetFormatPr defaultColWidth="8.7109375" defaultRowHeight="12.75" x14ac:dyDescent="0.2"/>
  <cols>
    <col min="1" max="1" width="21.42578125" style="19" customWidth="1"/>
    <col min="2" max="4" width="7.140625" style="19" customWidth="1"/>
    <col min="5" max="7" width="18.140625" style="19" customWidth="1"/>
    <col min="8" max="8" width="11.42578125" style="19" customWidth="1"/>
    <col min="9" max="9" width="13.7109375" style="42" customWidth="1"/>
    <col min="10" max="10" width="13.5703125" style="42" customWidth="1"/>
    <col min="11" max="11" width="39.28515625" style="19" customWidth="1"/>
    <col min="12" max="12" width="33.42578125" style="19" customWidth="1"/>
    <col min="13" max="13" width="13.5703125" style="19" customWidth="1"/>
    <col min="14" max="14" width="14.28515625" style="19" customWidth="1"/>
    <col min="15" max="15" width="13.85546875" style="19" customWidth="1"/>
    <col min="16" max="16" width="46.7109375" style="19" customWidth="1"/>
    <col min="17" max="16384" width="8.7109375" style="19"/>
  </cols>
  <sheetData>
    <row r="1" spans="1:14" s="11" customFormat="1" ht="99.95" customHeight="1" x14ac:dyDescent="0.2">
      <c r="A1" s="104" t="s">
        <v>147</v>
      </c>
      <c r="B1" s="101"/>
      <c r="C1" s="101"/>
      <c r="D1" s="101"/>
      <c r="E1" s="101"/>
      <c r="F1" s="101"/>
    </row>
    <row r="2" spans="1:14" ht="15" x14ac:dyDescent="0.25">
      <c r="A2" s="31"/>
      <c r="B2" s="30"/>
      <c r="C2" s="35"/>
      <c r="D2" s="35"/>
      <c r="E2" s="31"/>
      <c r="F2" s="32"/>
      <c r="G2" s="32"/>
      <c r="H2" s="32"/>
      <c r="I2" s="33"/>
      <c r="J2" s="33"/>
      <c r="K2" s="31"/>
      <c r="L2" s="31"/>
      <c r="M2" s="34"/>
      <c r="N2" s="34"/>
    </row>
    <row r="3" spans="1:14" ht="14.1" customHeight="1" x14ac:dyDescent="0.2">
      <c r="A3" s="105" t="s">
        <v>75</v>
      </c>
      <c r="B3" s="105"/>
      <c r="C3" s="105"/>
      <c r="D3" s="105"/>
      <c r="E3" s="105"/>
      <c r="F3" s="105" t="s">
        <v>79</v>
      </c>
      <c r="G3" s="105"/>
      <c r="H3" s="105"/>
      <c r="I3" s="105"/>
      <c r="J3" s="105"/>
      <c r="K3" s="31"/>
      <c r="L3" s="31"/>
      <c r="M3" s="34"/>
      <c r="N3" s="34"/>
    </row>
    <row r="4" spans="1:14" ht="14.45" customHeight="1" x14ac:dyDescent="0.2">
      <c r="A4" s="102" t="s">
        <v>148</v>
      </c>
      <c r="B4" s="102"/>
      <c r="C4" s="102"/>
      <c r="D4" s="102"/>
      <c r="E4" s="102"/>
      <c r="F4" s="109" t="s">
        <v>150</v>
      </c>
      <c r="G4" s="109"/>
      <c r="H4" s="109"/>
      <c r="I4" s="109"/>
      <c r="J4" s="109"/>
      <c r="K4" s="36"/>
      <c r="L4" s="36"/>
      <c r="M4" s="37"/>
      <c r="N4" s="37"/>
    </row>
    <row r="5" spans="1:14" ht="14.45" customHeight="1" x14ac:dyDescent="0.2">
      <c r="A5" s="102" t="s">
        <v>149</v>
      </c>
      <c r="B5" s="102"/>
      <c r="C5" s="102"/>
      <c r="D5" s="102"/>
      <c r="E5" s="102"/>
      <c r="F5" s="102" t="s">
        <v>151</v>
      </c>
      <c r="G5" s="102"/>
      <c r="H5" s="102"/>
      <c r="I5" s="102"/>
      <c r="J5" s="102"/>
      <c r="K5" s="31"/>
      <c r="L5" s="31"/>
      <c r="M5" s="34"/>
      <c r="N5" s="34"/>
    </row>
    <row r="6" spans="1:14" ht="14.45" customHeight="1" x14ac:dyDescent="0.2">
      <c r="B6" s="71"/>
      <c r="C6" s="71"/>
      <c r="D6" s="71"/>
      <c r="E6" s="59"/>
      <c r="F6" s="121" t="s">
        <v>152</v>
      </c>
      <c r="G6" s="121"/>
      <c r="H6" s="121"/>
      <c r="I6" s="121"/>
      <c r="J6" s="121"/>
      <c r="K6" s="31"/>
      <c r="L6" s="31"/>
      <c r="M6" s="34"/>
      <c r="N6" s="34"/>
    </row>
    <row r="7" spans="1:14" ht="14.45" customHeight="1" x14ac:dyDescent="0.2">
      <c r="A7" s="59"/>
      <c r="B7" s="59"/>
      <c r="C7" s="59"/>
      <c r="D7" s="59"/>
      <c r="E7" s="59"/>
      <c r="F7" s="123" t="s">
        <v>153</v>
      </c>
      <c r="G7" s="123"/>
      <c r="H7" s="123"/>
      <c r="I7" s="123"/>
      <c r="J7" s="123"/>
      <c r="K7" s="31"/>
      <c r="L7" s="31"/>
      <c r="M7" s="34"/>
      <c r="N7" s="34"/>
    </row>
    <row r="8" spans="1:14" s="44" customFormat="1" ht="14.45" customHeight="1" x14ac:dyDescent="0.2">
      <c r="A8" s="49"/>
      <c r="B8" s="49"/>
      <c r="C8" s="49"/>
      <c r="D8" s="49"/>
      <c r="E8" s="50"/>
      <c r="F8" s="107" t="s">
        <v>131</v>
      </c>
      <c r="G8" s="107"/>
      <c r="H8" s="107"/>
      <c r="I8" s="107"/>
      <c r="J8" s="52"/>
      <c r="K8" s="45"/>
      <c r="L8" s="45"/>
      <c r="M8" s="53"/>
      <c r="N8" s="53"/>
    </row>
    <row r="9" spans="1:14" s="44" customFormat="1" x14ac:dyDescent="0.2">
      <c r="A9" s="57" t="s">
        <v>61</v>
      </c>
      <c r="B9" s="45"/>
      <c r="C9" s="45"/>
      <c r="D9" s="45"/>
      <c r="E9" s="45"/>
      <c r="F9" s="45"/>
      <c r="G9" s="46"/>
      <c r="H9" s="45"/>
      <c r="I9" s="52"/>
      <c r="J9" s="52"/>
      <c r="K9" s="45"/>
      <c r="L9" s="45"/>
      <c r="M9" s="53"/>
      <c r="N9" s="53"/>
    </row>
    <row r="10" spans="1:14" s="44" customFormat="1" x14ac:dyDescent="0.2">
      <c r="A10" s="45" t="s">
        <v>48</v>
      </c>
      <c r="B10" s="45"/>
      <c r="C10" s="45"/>
      <c r="D10" s="45"/>
      <c r="E10" s="45"/>
      <c r="F10" s="45"/>
      <c r="G10" s="46"/>
      <c r="H10" s="45"/>
      <c r="I10" s="52"/>
      <c r="J10" s="52"/>
      <c r="K10" s="45"/>
      <c r="L10" s="45"/>
      <c r="M10" s="53"/>
      <c r="N10" s="53"/>
    </row>
    <row r="11" spans="1:14" ht="14.25" x14ac:dyDescent="0.2">
      <c r="A11" s="54" t="s">
        <v>62</v>
      </c>
      <c r="B11" s="39"/>
      <c r="C11" s="39"/>
      <c r="D11" s="39"/>
      <c r="E11" s="39"/>
      <c r="F11" s="39"/>
      <c r="G11" s="32"/>
      <c r="H11" s="31"/>
      <c r="I11" s="38"/>
      <c r="J11" s="38"/>
      <c r="K11" s="31"/>
      <c r="L11" s="31"/>
      <c r="M11" s="34"/>
      <c r="N11" s="34"/>
    </row>
    <row r="12" spans="1:14" ht="14.25" x14ac:dyDescent="0.2">
      <c r="A12" s="53"/>
      <c r="B12" s="34"/>
      <c r="C12" s="40"/>
      <c r="D12" s="40"/>
      <c r="E12" s="34"/>
      <c r="F12" s="40"/>
      <c r="G12" s="41"/>
      <c r="H12" s="34"/>
      <c r="I12" s="1"/>
      <c r="J12" s="1"/>
      <c r="K12" s="34"/>
      <c r="L12" s="34"/>
      <c r="M12" s="34"/>
      <c r="N12" s="34"/>
    </row>
    <row r="13" spans="1:14" ht="25.5" customHeight="1" x14ac:dyDescent="0.2">
      <c r="A13" s="60" t="s">
        <v>0</v>
      </c>
      <c r="B13" s="61" t="s">
        <v>73</v>
      </c>
      <c r="C13" s="61" t="s">
        <v>74</v>
      </c>
      <c r="D13" s="61" t="s">
        <v>1</v>
      </c>
      <c r="E13" s="61" t="s">
        <v>50</v>
      </c>
      <c r="F13" s="61" t="s">
        <v>51</v>
      </c>
      <c r="G13" s="61" t="s">
        <v>70</v>
      </c>
      <c r="H13" s="61" t="s">
        <v>63</v>
      </c>
      <c r="I13" s="62" t="s">
        <v>64</v>
      </c>
      <c r="J13" s="62" t="s">
        <v>154</v>
      </c>
      <c r="K13" s="62" t="s">
        <v>289</v>
      </c>
    </row>
    <row r="14" spans="1:14" ht="14.1" customHeight="1" x14ac:dyDescent="0.2">
      <c r="A14" s="64"/>
      <c r="B14" s="67" t="str">
        <f>IFERROR(CODE(RIGHT(WheatBread35101213[[#This Row],[UPC]],1)) - 48,"")</f>
        <v/>
      </c>
      <c r="C14" s="67" t="str">
        <f>IFERROR(CODE(10 - MOD(3*SUM(MID(WheatBread35101213[UPC],2,1),MID(WheatBread35101213[UPC],4,1),MID(WheatBread35101213[UPC],6,1),MID(WheatBread35101213[UPC],8,1),MID(WheatBread35101213[UPC],10,1),MID(WheatBread35101213[UPC],12,1))+SUM(MID(WheatBread35101213[UPC],1,1),MID(WheatBread35101213[UPC],3,1),MID(WheatBread35101213[UPC],5,1),MID(WheatBread35101213[UPC],7,1),MID(WheatBread35101213[UPC],9,1),MID(WheatBread35101213[UPC],11,1)),10))-48,"")</f>
        <v/>
      </c>
      <c r="D14" s="67" t="str">
        <f>IF(WheatBread35101213[[#This Row],[Calc Check]]="","",IF(WheatBread35101213[[#This Row],[Calc Check]]=10,IF(WheatBread35101213[[#This Row],[UPC Check]]=0,"YES","NO"),IF(WheatBread35101213[[#This Row],[Calc Check]]=WheatBread35101213[[#This Row],[UPC Check]],"YES","NO")))</f>
        <v/>
      </c>
      <c r="E14" s="65"/>
      <c r="F14" s="65"/>
      <c r="G14" s="65"/>
      <c r="H14" s="70">
        <v>8</v>
      </c>
      <c r="I14" s="63"/>
      <c r="J14" s="63"/>
      <c r="K14" s="66"/>
    </row>
    <row r="15" spans="1:14" ht="14.1" customHeight="1" x14ac:dyDescent="0.2">
      <c r="A15" s="64"/>
      <c r="B15" s="67" t="str">
        <f>IFERROR(CODE(RIGHT(WheatBread35101213[[#This Row],[UPC]],1)) - 48,"")</f>
        <v/>
      </c>
      <c r="C15" s="67" t="str">
        <f>IFERROR(CODE(10 - MOD(3*SUM(MID(WheatBread35101213[UPC],2,1),MID(WheatBread35101213[UPC],4,1),MID(WheatBread35101213[UPC],6,1),MID(WheatBread35101213[UPC],8,1),MID(WheatBread35101213[UPC],10,1),MID(WheatBread35101213[UPC],12,1))+SUM(MID(WheatBread35101213[UPC],1,1),MID(WheatBread35101213[UPC],3,1),MID(WheatBread35101213[UPC],5,1),MID(WheatBread35101213[UPC],7,1),MID(WheatBread35101213[UPC],9,1),MID(WheatBread35101213[UPC],11,1)),10))-48,"")</f>
        <v/>
      </c>
      <c r="D15" s="67" t="str">
        <f>IF(WheatBread35101213[[#This Row],[Calc Check]]="","",IF(WheatBread35101213[[#This Row],[Calc Check]]=10,IF(WheatBread35101213[[#This Row],[UPC Check]]=0,"YES","NO"),IF(WheatBread35101213[[#This Row],[Calc Check]]=WheatBread35101213[[#This Row],[UPC Check]],"YES","NO")))</f>
        <v/>
      </c>
      <c r="E15" s="65"/>
      <c r="F15" s="65"/>
      <c r="G15" s="65"/>
      <c r="H15" s="70">
        <v>8</v>
      </c>
      <c r="I15" s="63"/>
      <c r="J15" s="63"/>
      <c r="K15" s="66"/>
    </row>
    <row r="16" spans="1:14" ht="14.1" customHeight="1" x14ac:dyDescent="0.2">
      <c r="A16" s="64"/>
      <c r="B16" s="67" t="str">
        <f>IFERROR(CODE(RIGHT(WheatBread35101213[[#This Row],[UPC]],1)) - 48,"")</f>
        <v/>
      </c>
      <c r="C16" s="67" t="str">
        <f>IFERROR(CODE(10 - MOD(3*SUM(MID(WheatBread35101213[UPC],2,1),MID(WheatBread35101213[UPC],4,1),MID(WheatBread35101213[UPC],6,1),MID(WheatBread35101213[UPC],8,1),MID(WheatBread35101213[UPC],10,1),MID(WheatBread35101213[UPC],12,1))+SUM(MID(WheatBread35101213[UPC],1,1),MID(WheatBread35101213[UPC],3,1),MID(WheatBread35101213[UPC],5,1),MID(WheatBread35101213[UPC],7,1),MID(WheatBread35101213[UPC],9,1),MID(WheatBread35101213[UPC],11,1)),10))-48,"")</f>
        <v/>
      </c>
      <c r="D16" s="67" t="str">
        <f>IF(WheatBread35101213[[#This Row],[Calc Check]]="","",IF(WheatBread35101213[[#This Row],[Calc Check]]=10,IF(WheatBread35101213[[#This Row],[UPC Check]]=0,"YES","NO"),IF(WheatBread35101213[[#This Row],[Calc Check]]=WheatBread35101213[[#This Row],[UPC Check]],"YES","NO")))</f>
        <v/>
      </c>
      <c r="E16" s="65"/>
      <c r="F16" s="65"/>
      <c r="G16" s="65"/>
      <c r="H16" s="70">
        <v>8</v>
      </c>
      <c r="I16" s="63"/>
      <c r="J16" s="63"/>
      <c r="K16" s="66"/>
    </row>
    <row r="17" spans="1:11" ht="14.1" customHeight="1" x14ac:dyDescent="0.2">
      <c r="A17" s="64"/>
      <c r="B17" s="67" t="str">
        <f>IFERROR(CODE(RIGHT(WheatBread35101213[[#This Row],[UPC]],1)) - 48,"")</f>
        <v/>
      </c>
      <c r="C17" s="67" t="str">
        <f>IFERROR(CODE(10 - MOD(3*SUM(MID(WheatBread35101213[UPC],2,1),MID(WheatBread35101213[UPC],4,1),MID(WheatBread35101213[UPC],6,1),MID(WheatBread35101213[UPC],8,1),MID(WheatBread35101213[UPC],10,1),MID(WheatBread35101213[UPC],12,1))+SUM(MID(WheatBread35101213[UPC],1,1),MID(WheatBread35101213[UPC],3,1),MID(WheatBread35101213[UPC],5,1),MID(WheatBread35101213[UPC],7,1),MID(WheatBread35101213[UPC],9,1),MID(WheatBread35101213[UPC],11,1)),10))-48,"")</f>
        <v/>
      </c>
      <c r="D17" s="67" t="str">
        <f>IF(WheatBread35101213[[#This Row],[Calc Check]]="","",IF(WheatBread35101213[[#This Row],[Calc Check]]=10,IF(WheatBread35101213[[#This Row],[UPC Check]]=0,"YES","NO"),IF(WheatBread35101213[[#This Row],[Calc Check]]=WheatBread35101213[[#This Row],[UPC Check]],"YES","NO")))</f>
        <v/>
      </c>
      <c r="E17" s="65"/>
      <c r="F17" s="65"/>
      <c r="G17" s="65"/>
      <c r="H17" s="70">
        <v>8</v>
      </c>
      <c r="I17" s="63"/>
      <c r="J17" s="63"/>
      <c r="K17" s="66"/>
    </row>
    <row r="18" spans="1:11" ht="14.1" customHeight="1" x14ac:dyDescent="0.2">
      <c r="A18" s="64"/>
      <c r="B18" s="67" t="str">
        <f>IFERROR(CODE(RIGHT(WheatBread35101213[[#This Row],[UPC]],1)) - 48,"")</f>
        <v/>
      </c>
      <c r="C18" s="67" t="str">
        <f>IFERROR(CODE(10 - MOD(3*SUM(MID(WheatBread35101213[UPC],2,1),MID(WheatBread35101213[UPC],4,1),MID(WheatBread35101213[UPC],6,1),MID(WheatBread35101213[UPC],8,1),MID(WheatBread35101213[UPC],10,1),MID(WheatBread35101213[UPC],12,1))+SUM(MID(WheatBread35101213[UPC],1,1),MID(WheatBread35101213[UPC],3,1),MID(WheatBread35101213[UPC],5,1),MID(WheatBread35101213[UPC],7,1),MID(WheatBread35101213[UPC],9,1),MID(WheatBread35101213[UPC],11,1)),10))-48,"")</f>
        <v/>
      </c>
      <c r="D18" s="67" t="str">
        <f>IF(WheatBread35101213[[#This Row],[Calc Check]]="","",IF(WheatBread35101213[[#This Row],[Calc Check]]=10,IF(WheatBread35101213[[#This Row],[UPC Check]]=0,"YES","NO"),IF(WheatBread35101213[[#This Row],[Calc Check]]=WheatBread35101213[[#This Row],[UPC Check]],"YES","NO")))</f>
        <v/>
      </c>
      <c r="E18" s="65"/>
      <c r="F18" s="65"/>
      <c r="G18" s="65"/>
      <c r="H18" s="70">
        <v>8</v>
      </c>
      <c r="I18" s="63"/>
      <c r="J18" s="63"/>
      <c r="K18" s="66"/>
    </row>
    <row r="19" spans="1:11" ht="14.1" customHeight="1" x14ac:dyDescent="0.2">
      <c r="A19" s="64"/>
      <c r="B19" s="67" t="str">
        <f>IFERROR(CODE(RIGHT(WheatBread35101213[[#This Row],[UPC]],1)) - 48,"")</f>
        <v/>
      </c>
      <c r="C19" s="67" t="str">
        <f>IFERROR(CODE(10 - MOD(3*SUM(MID(WheatBread35101213[UPC],2,1),MID(WheatBread35101213[UPC],4,1),MID(WheatBread35101213[UPC],6,1),MID(WheatBread35101213[UPC],8,1),MID(WheatBread35101213[UPC],10,1),MID(WheatBread35101213[UPC],12,1))+SUM(MID(WheatBread35101213[UPC],1,1),MID(WheatBread35101213[UPC],3,1),MID(WheatBread35101213[UPC],5,1),MID(WheatBread35101213[UPC],7,1),MID(WheatBread35101213[UPC],9,1),MID(WheatBread35101213[UPC],11,1)),10))-48,"")</f>
        <v/>
      </c>
      <c r="D19" s="67" t="str">
        <f>IF(WheatBread35101213[[#This Row],[Calc Check]]="","",IF(WheatBread35101213[[#This Row],[Calc Check]]=10,IF(WheatBread35101213[[#This Row],[UPC Check]]=0,"YES","NO"),IF(WheatBread35101213[[#This Row],[Calc Check]]=WheatBread35101213[[#This Row],[UPC Check]],"YES","NO")))</f>
        <v/>
      </c>
      <c r="E19" s="65"/>
      <c r="F19" s="65"/>
      <c r="G19" s="65"/>
      <c r="H19" s="70">
        <v>8</v>
      </c>
      <c r="I19" s="63"/>
      <c r="J19" s="63"/>
      <c r="K19" s="66"/>
    </row>
    <row r="20" spans="1:11" ht="14.1" customHeight="1" x14ac:dyDescent="0.2">
      <c r="A20" s="64"/>
      <c r="B20" s="67" t="str">
        <f>IFERROR(CODE(RIGHT(WheatBread35101213[[#This Row],[UPC]],1)) - 48,"")</f>
        <v/>
      </c>
      <c r="C20" s="67" t="str">
        <f>IFERROR(CODE(10 - MOD(3*SUM(MID(WheatBread35101213[UPC],2,1),MID(WheatBread35101213[UPC],4,1),MID(WheatBread35101213[UPC],6,1),MID(WheatBread35101213[UPC],8,1),MID(WheatBread35101213[UPC],10,1),MID(WheatBread35101213[UPC],12,1))+SUM(MID(WheatBread35101213[UPC],1,1),MID(WheatBread35101213[UPC],3,1),MID(WheatBread35101213[UPC],5,1),MID(WheatBread35101213[UPC],7,1),MID(WheatBread35101213[UPC],9,1),MID(WheatBread35101213[UPC],11,1)),10))-48,"")</f>
        <v/>
      </c>
      <c r="D20" s="67" t="str">
        <f>IF(WheatBread35101213[[#This Row],[Calc Check]]="","",IF(WheatBread35101213[[#This Row],[Calc Check]]=10,IF(WheatBread35101213[[#This Row],[UPC Check]]=0,"YES","NO"),IF(WheatBread35101213[[#This Row],[Calc Check]]=WheatBread35101213[[#This Row],[UPC Check]],"YES","NO")))</f>
        <v/>
      </c>
      <c r="E20" s="65"/>
      <c r="F20" s="65"/>
      <c r="G20" s="65"/>
      <c r="H20" s="70">
        <v>8</v>
      </c>
      <c r="I20" s="63"/>
      <c r="J20" s="63"/>
      <c r="K20" s="66"/>
    </row>
    <row r="21" spans="1:11" ht="14.1" customHeight="1" x14ac:dyDescent="0.2">
      <c r="A21" s="64"/>
      <c r="B21" s="67" t="str">
        <f>IFERROR(CODE(RIGHT(WheatBread35101213[[#This Row],[UPC]],1)) - 48,"")</f>
        <v/>
      </c>
      <c r="C21" s="67" t="str">
        <f>IFERROR(CODE(10 - MOD(3*SUM(MID(WheatBread35101213[UPC],2,1),MID(WheatBread35101213[UPC],4,1),MID(WheatBread35101213[UPC],6,1),MID(WheatBread35101213[UPC],8,1),MID(WheatBread35101213[UPC],10,1),MID(WheatBread35101213[UPC],12,1))+SUM(MID(WheatBread35101213[UPC],1,1),MID(WheatBread35101213[UPC],3,1),MID(WheatBread35101213[UPC],5,1),MID(WheatBread35101213[UPC],7,1),MID(WheatBread35101213[UPC],9,1),MID(WheatBread35101213[UPC],11,1)),10))-48,"")</f>
        <v/>
      </c>
      <c r="D21" s="67" t="str">
        <f>IF(WheatBread35101213[[#This Row],[Calc Check]]="","",IF(WheatBread35101213[[#This Row],[Calc Check]]=10,IF(WheatBread35101213[[#This Row],[UPC Check]]=0,"YES","NO"),IF(WheatBread35101213[[#This Row],[Calc Check]]=WheatBread35101213[[#This Row],[UPC Check]],"YES","NO")))</f>
        <v/>
      </c>
      <c r="E21" s="65"/>
      <c r="F21" s="65"/>
      <c r="G21" s="65"/>
      <c r="H21" s="70">
        <v>8</v>
      </c>
      <c r="I21" s="63"/>
      <c r="J21" s="63"/>
      <c r="K21" s="66"/>
    </row>
    <row r="22" spans="1:11" ht="14.1" customHeight="1" x14ac:dyDescent="0.2">
      <c r="A22" s="64"/>
      <c r="B22" s="67" t="str">
        <f>IFERROR(CODE(RIGHT(WheatBread35101213[[#This Row],[UPC]],1)) - 48,"")</f>
        <v/>
      </c>
      <c r="C22" s="67" t="str">
        <f>IFERROR(CODE(10 - MOD(3*SUM(MID(WheatBread35101213[UPC],2,1),MID(WheatBread35101213[UPC],4,1),MID(WheatBread35101213[UPC],6,1),MID(WheatBread35101213[UPC],8,1),MID(WheatBread35101213[UPC],10,1),MID(WheatBread35101213[UPC],12,1))+SUM(MID(WheatBread35101213[UPC],1,1),MID(WheatBread35101213[UPC],3,1),MID(WheatBread35101213[UPC],5,1),MID(WheatBread35101213[UPC],7,1),MID(WheatBread35101213[UPC],9,1),MID(WheatBread35101213[UPC],11,1)),10))-48,"")</f>
        <v/>
      </c>
      <c r="D22" s="67" t="str">
        <f>IF(WheatBread35101213[[#This Row],[Calc Check]]="","",IF(WheatBread35101213[[#This Row],[Calc Check]]=10,IF(WheatBread35101213[[#This Row],[UPC Check]]=0,"YES","NO"),IF(WheatBread35101213[[#This Row],[Calc Check]]=WheatBread35101213[[#This Row],[UPC Check]],"YES","NO")))</f>
        <v/>
      </c>
      <c r="E22" s="65"/>
      <c r="F22" s="65"/>
      <c r="G22" s="65"/>
      <c r="H22" s="70">
        <v>8</v>
      </c>
      <c r="I22" s="63"/>
      <c r="J22" s="63"/>
      <c r="K22" s="66"/>
    </row>
    <row r="23" spans="1:11" ht="14.1" customHeight="1" x14ac:dyDescent="0.2">
      <c r="A23" s="64"/>
      <c r="B23" s="67" t="str">
        <f>IFERROR(CODE(RIGHT(WheatBread35101213[[#This Row],[UPC]],1)) - 48,"")</f>
        <v/>
      </c>
      <c r="C23" s="67" t="str">
        <f>IFERROR(CODE(10 - MOD(3*SUM(MID(WheatBread35101213[UPC],2,1),MID(WheatBread35101213[UPC],4,1),MID(WheatBread35101213[UPC],6,1),MID(WheatBread35101213[UPC],8,1),MID(WheatBread35101213[UPC],10,1),MID(WheatBread35101213[UPC],12,1))+SUM(MID(WheatBread35101213[UPC],1,1),MID(WheatBread35101213[UPC],3,1),MID(WheatBread35101213[UPC],5,1),MID(WheatBread35101213[UPC],7,1),MID(WheatBread35101213[UPC],9,1),MID(WheatBread35101213[UPC],11,1)),10))-48,"")</f>
        <v/>
      </c>
      <c r="D23" s="67" t="str">
        <f>IF(WheatBread35101213[[#This Row],[Calc Check]]="","",IF(WheatBread35101213[[#This Row],[Calc Check]]=10,IF(WheatBread35101213[[#This Row],[UPC Check]]=0,"YES","NO"),IF(WheatBread35101213[[#This Row],[Calc Check]]=WheatBread35101213[[#This Row],[UPC Check]],"YES","NO")))</f>
        <v/>
      </c>
      <c r="E23" s="65"/>
      <c r="F23" s="65"/>
      <c r="G23" s="65"/>
      <c r="H23" s="70">
        <v>8</v>
      </c>
      <c r="I23" s="63"/>
      <c r="J23" s="63"/>
      <c r="K23" s="66"/>
    </row>
    <row r="24" spans="1:11" ht="14.1" customHeight="1" x14ac:dyDescent="0.2">
      <c r="A24" s="64"/>
      <c r="B24" s="67" t="str">
        <f>IFERROR(CODE(RIGHT(WheatBread35101213[[#This Row],[UPC]],1)) - 48,"")</f>
        <v/>
      </c>
      <c r="C24" s="67" t="str">
        <f>IFERROR(CODE(10 - MOD(3*SUM(MID(WheatBread35101213[UPC],2,1),MID(WheatBread35101213[UPC],4,1),MID(WheatBread35101213[UPC],6,1),MID(WheatBread35101213[UPC],8,1),MID(WheatBread35101213[UPC],10,1),MID(WheatBread35101213[UPC],12,1))+SUM(MID(WheatBread35101213[UPC],1,1),MID(WheatBread35101213[UPC],3,1),MID(WheatBread35101213[UPC],5,1),MID(WheatBread35101213[UPC],7,1),MID(WheatBread35101213[UPC],9,1),MID(WheatBread35101213[UPC],11,1)),10))-48,"")</f>
        <v/>
      </c>
      <c r="D24" s="67" t="str">
        <f>IF(WheatBread35101213[[#This Row],[Calc Check]]="","",IF(WheatBread35101213[[#This Row],[Calc Check]]=10,IF(WheatBread35101213[[#This Row],[UPC Check]]=0,"YES","NO"),IF(WheatBread35101213[[#This Row],[Calc Check]]=WheatBread35101213[[#This Row],[UPC Check]],"YES","NO")))</f>
        <v/>
      </c>
      <c r="E24" s="65"/>
      <c r="F24" s="65"/>
      <c r="G24" s="65"/>
      <c r="H24" s="70">
        <v>8</v>
      </c>
      <c r="I24" s="63"/>
      <c r="J24" s="63"/>
      <c r="K24" s="66"/>
    </row>
    <row r="25" spans="1:11" ht="14.1" customHeight="1" x14ac:dyDescent="0.2">
      <c r="A25" s="64"/>
      <c r="B25" s="67" t="str">
        <f>IFERROR(CODE(RIGHT(WheatBread35101213[[#This Row],[UPC]],1)) - 48,"")</f>
        <v/>
      </c>
      <c r="C25" s="67" t="str">
        <f>IFERROR(CODE(10 - MOD(3*SUM(MID(WheatBread35101213[UPC],2,1),MID(WheatBread35101213[UPC],4,1),MID(WheatBread35101213[UPC],6,1),MID(WheatBread35101213[UPC],8,1),MID(WheatBread35101213[UPC],10,1),MID(WheatBread35101213[UPC],12,1))+SUM(MID(WheatBread35101213[UPC],1,1),MID(WheatBread35101213[UPC],3,1),MID(WheatBread35101213[UPC],5,1),MID(WheatBread35101213[UPC],7,1),MID(WheatBread35101213[UPC],9,1),MID(WheatBread35101213[UPC],11,1)),10))-48,"")</f>
        <v/>
      </c>
      <c r="D25" s="67" t="str">
        <f>IF(WheatBread35101213[[#This Row],[Calc Check]]="","",IF(WheatBread35101213[[#This Row],[Calc Check]]=10,IF(WheatBread35101213[[#This Row],[UPC Check]]=0,"YES","NO"),IF(WheatBread35101213[[#This Row],[Calc Check]]=WheatBread35101213[[#This Row],[UPC Check]],"YES","NO")))</f>
        <v/>
      </c>
      <c r="E25" s="65"/>
      <c r="F25" s="65"/>
      <c r="G25" s="65"/>
      <c r="H25" s="70">
        <v>8</v>
      </c>
      <c r="I25" s="63"/>
      <c r="J25" s="63"/>
      <c r="K25" s="66"/>
    </row>
    <row r="26" spans="1:11" ht="14.1" customHeight="1" x14ac:dyDescent="0.2">
      <c r="A26" s="64"/>
      <c r="B26" s="67" t="str">
        <f>IFERROR(CODE(RIGHT(WheatBread35101213[[#This Row],[UPC]],1)) - 48,"")</f>
        <v/>
      </c>
      <c r="C26" s="67" t="str">
        <f>IFERROR(CODE(10 - MOD(3*SUM(MID(WheatBread35101213[UPC],2,1),MID(WheatBread35101213[UPC],4,1),MID(WheatBread35101213[UPC],6,1),MID(WheatBread35101213[UPC],8,1),MID(WheatBread35101213[UPC],10,1),MID(WheatBread35101213[UPC],12,1))+SUM(MID(WheatBread35101213[UPC],1,1),MID(WheatBread35101213[UPC],3,1),MID(WheatBread35101213[UPC],5,1),MID(WheatBread35101213[UPC],7,1),MID(WheatBread35101213[UPC],9,1),MID(WheatBread35101213[UPC],11,1)),10))-48,"")</f>
        <v/>
      </c>
      <c r="D26" s="67" t="str">
        <f>IF(WheatBread35101213[[#This Row],[Calc Check]]="","",IF(WheatBread35101213[[#This Row],[Calc Check]]=10,IF(WheatBread35101213[[#This Row],[UPC Check]]=0,"YES","NO"),IF(WheatBread35101213[[#This Row],[Calc Check]]=WheatBread35101213[[#This Row],[UPC Check]],"YES","NO")))</f>
        <v/>
      </c>
      <c r="E26" s="65"/>
      <c r="F26" s="65"/>
      <c r="G26" s="65"/>
      <c r="H26" s="70">
        <v>8</v>
      </c>
      <c r="I26" s="63"/>
      <c r="J26" s="63"/>
      <c r="K26" s="66"/>
    </row>
    <row r="27" spans="1:11" ht="14.1" customHeight="1" x14ac:dyDescent="0.2">
      <c r="A27" s="64"/>
      <c r="B27" s="67" t="str">
        <f>IFERROR(CODE(RIGHT(WheatBread35101213[[#This Row],[UPC]],1)) - 48,"")</f>
        <v/>
      </c>
      <c r="C27" s="67" t="str">
        <f>IFERROR(CODE(10 - MOD(3*SUM(MID(WheatBread35101213[UPC],2,1),MID(WheatBread35101213[UPC],4,1),MID(WheatBread35101213[UPC],6,1),MID(WheatBread35101213[UPC],8,1),MID(WheatBread35101213[UPC],10,1),MID(WheatBread35101213[UPC],12,1))+SUM(MID(WheatBread35101213[UPC],1,1),MID(WheatBread35101213[UPC],3,1),MID(WheatBread35101213[UPC],5,1),MID(WheatBread35101213[UPC],7,1),MID(WheatBread35101213[UPC],9,1),MID(WheatBread35101213[UPC],11,1)),10))-48,"")</f>
        <v/>
      </c>
      <c r="D27" s="67" t="str">
        <f>IF(WheatBread35101213[[#This Row],[Calc Check]]="","",IF(WheatBread35101213[[#This Row],[Calc Check]]=10,IF(WheatBread35101213[[#This Row],[UPC Check]]=0,"YES","NO"),IF(WheatBread35101213[[#This Row],[Calc Check]]=WheatBread35101213[[#This Row],[UPC Check]],"YES","NO")))</f>
        <v/>
      </c>
      <c r="E27" s="65"/>
      <c r="F27" s="65"/>
      <c r="G27" s="65"/>
      <c r="H27" s="70">
        <v>8</v>
      </c>
      <c r="I27" s="63"/>
      <c r="J27" s="63"/>
      <c r="K27" s="66"/>
    </row>
    <row r="28" spans="1:11" ht="14.1" customHeight="1" x14ac:dyDescent="0.2">
      <c r="A28" s="64"/>
      <c r="B28" s="67" t="str">
        <f>IFERROR(CODE(RIGHT(WheatBread35101213[[#This Row],[UPC]],1)) - 48,"")</f>
        <v/>
      </c>
      <c r="C28" s="67" t="str">
        <f>IFERROR(CODE(10 - MOD(3*SUM(MID(WheatBread35101213[UPC],2,1),MID(WheatBread35101213[UPC],4,1),MID(WheatBread35101213[UPC],6,1),MID(WheatBread35101213[UPC],8,1),MID(WheatBread35101213[UPC],10,1),MID(WheatBread35101213[UPC],12,1))+SUM(MID(WheatBread35101213[UPC],1,1),MID(WheatBread35101213[UPC],3,1),MID(WheatBread35101213[UPC],5,1),MID(WheatBread35101213[UPC],7,1),MID(WheatBread35101213[UPC],9,1),MID(WheatBread35101213[UPC],11,1)),10))-48,"")</f>
        <v/>
      </c>
      <c r="D28" s="67" t="str">
        <f>IF(WheatBread35101213[[#This Row],[Calc Check]]="","",IF(WheatBread35101213[[#This Row],[Calc Check]]=10,IF(WheatBread35101213[[#This Row],[UPC Check]]=0,"YES","NO"),IF(WheatBread35101213[[#This Row],[Calc Check]]=WheatBread35101213[[#This Row],[UPC Check]],"YES","NO")))</f>
        <v/>
      </c>
      <c r="E28" s="65"/>
      <c r="F28" s="65"/>
      <c r="G28" s="65"/>
      <c r="H28" s="70">
        <v>8</v>
      </c>
      <c r="I28" s="63"/>
      <c r="J28" s="63"/>
      <c r="K28" s="66"/>
    </row>
    <row r="29" spans="1:11" ht="14.1" customHeight="1" x14ac:dyDescent="0.2">
      <c r="A29" s="64"/>
      <c r="B29" s="67" t="str">
        <f>IFERROR(CODE(RIGHT(WheatBread35101213[[#This Row],[UPC]],1)) - 48,"")</f>
        <v/>
      </c>
      <c r="C29" s="67" t="str">
        <f>IFERROR(CODE(10 - MOD(3*SUM(MID(WheatBread35101213[UPC],2,1),MID(WheatBread35101213[UPC],4,1),MID(WheatBread35101213[UPC],6,1),MID(WheatBread35101213[UPC],8,1),MID(WheatBread35101213[UPC],10,1),MID(WheatBread35101213[UPC],12,1))+SUM(MID(WheatBread35101213[UPC],1,1),MID(WheatBread35101213[UPC],3,1),MID(WheatBread35101213[UPC],5,1),MID(WheatBread35101213[UPC],7,1),MID(WheatBread35101213[UPC],9,1),MID(WheatBread35101213[UPC],11,1)),10))-48,"")</f>
        <v/>
      </c>
      <c r="D29" s="67" t="str">
        <f>IF(WheatBread35101213[[#This Row],[Calc Check]]="","",IF(WheatBread35101213[[#This Row],[Calc Check]]=10,IF(WheatBread35101213[[#This Row],[UPC Check]]=0,"YES","NO"),IF(WheatBread35101213[[#This Row],[Calc Check]]=WheatBread35101213[[#This Row],[UPC Check]],"YES","NO")))</f>
        <v/>
      </c>
      <c r="E29" s="65"/>
      <c r="F29" s="65"/>
      <c r="G29" s="65"/>
      <c r="H29" s="70">
        <v>8</v>
      </c>
      <c r="I29" s="63"/>
      <c r="J29" s="63"/>
      <c r="K29" s="66"/>
    </row>
    <row r="30" spans="1:11" ht="14.1" customHeight="1" x14ac:dyDescent="0.2">
      <c r="A30" s="64"/>
      <c r="B30" s="67" t="str">
        <f>IFERROR(CODE(RIGHT(WheatBread35101213[[#This Row],[UPC]],1)) - 48,"")</f>
        <v/>
      </c>
      <c r="C30" s="67" t="str">
        <f>IFERROR(CODE(10 - MOD(3*SUM(MID(WheatBread35101213[UPC],2,1),MID(WheatBread35101213[UPC],4,1),MID(WheatBread35101213[UPC],6,1),MID(WheatBread35101213[UPC],8,1),MID(WheatBread35101213[UPC],10,1),MID(WheatBread35101213[UPC],12,1))+SUM(MID(WheatBread35101213[UPC],1,1),MID(WheatBread35101213[UPC],3,1),MID(WheatBread35101213[UPC],5,1),MID(WheatBread35101213[UPC],7,1),MID(WheatBread35101213[UPC],9,1),MID(WheatBread35101213[UPC],11,1)),10))-48,"")</f>
        <v/>
      </c>
      <c r="D30" s="67" t="str">
        <f>IF(WheatBread35101213[[#This Row],[Calc Check]]="","",IF(WheatBread35101213[[#This Row],[Calc Check]]=10,IF(WheatBread35101213[[#This Row],[UPC Check]]=0,"YES","NO"),IF(WheatBread35101213[[#This Row],[Calc Check]]=WheatBread35101213[[#This Row],[UPC Check]],"YES","NO")))</f>
        <v/>
      </c>
      <c r="E30" s="65"/>
      <c r="F30" s="65"/>
      <c r="G30" s="65"/>
      <c r="H30" s="70">
        <v>8</v>
      </c>
      <c r="I30" s="63"/>
      <c r="J30" s="63"/>
      <c r="K30" s="66"/>
    </row>
    <row r="31" spans="1:11" ht="14.1" customHeight="1" x14ac:dyDescent="0.2">
      <c r="A31" s="64"/>
      <c r="B31" s="67" t="str">
        <f>IFERROR(CODE(RIGHT(WheatBread35101213[[#This Row],[UPC]],1)) - 48,"")</f>
        <v/>
      </c>
      <c r="C31" s="67" t="str">
        <f>IFERROR(CODE(10 - MOD(3*SUM(MID(WheatBread35101213[UPC],2,1),MID(WheatBread35101213[UPC],4,1),MID(WheatBread35101213[UPC],6,1),MID(WheatBread35101213[UPC],8,1),MID(WheatBread35101213[UPC],10,1),MID(WheatBread35101213[UPC],12,1))+SUM(MID(WheatBread35101213[UPC],1,1),MID(WheatBread35101213[UPC],3,1),MID(WheatBread35101213[UPC],5,1),MID(WheatBread35101213[UPC],7,1),MID(WheatBread35101213[UPC],9,1),MID(WheatBread35101213[UPC],11,1)),10))-48,"")</f>
        <v/>
      </c>
      <c r="D31" s="67" t="str">
        <f>IF(WheatBread35101213[[#This Row],[Calc Check]]="","",IF(WheatBread35101213[[#This Row],[Calc Check]]=10,IF(WheatBread35101213[[#This Row],[UPC Check]]=0,"YES","NO"),IF(WheatBread35101213[[#This Row],[Calc Check]]=WheatBread35101213[[#This Row],[UPC Check]],"YES","NO")))</f>
        <v/>
      </c>
      <c r="E31" s="65"/>
      <c r="F31" s="65"/>
      <c r="G31" s="65"/>
      <c r="H31" s="70">
        <v>8</v>
      </c>
      <c r="I31" s="63"/>
      <c r="J31" s="63"/>
      <c r="K31" s="66"/>
    </row>
    <row r="32" spans="1:11" ht="14.1" customHeight="1" x14ac:dyDescent="0.2">
      <c r="A32" s="64"/>
      <c r="B32" s="67" t="str">
        <f>IFERROR(CODE(RIGHT(WheatBread35101213[[#This Row],[UPC]],1)) - 48,"")</f>
        <v/>
      </c>
      <c r="C32" s="67" t="str">
        <f>IFERROR(CODE(10 - MOD(3*SUM(MID(WheatBread35101213[UPC],2,1),MID(WheatBread35101213[UPC],4,1),MID(WheatBread35101213[UPC],6,1),MID(WheatBread35101213[UPC],8,1),MID(WheatBread35101213[UPC],10,1),MID(WheatBread35101213[UPC],12,1))+SUM(MID(WheatBread35101213[UPC],1,1),MID(WheatBread35101213[UPC],3,1),MID(WheatBread35101213[UPC],5,1),MID(WheatBread35101213[UPC],7,1),MID(WheatBread35101213[UPC],9,1),MID(WheatBread35101213[UPC],11,1)),10))-48,"")</f>
        <v/>
      </c>
      <c r="D32" s="67" t="str">
        <f>IF(WheatBread35101213[[#This Row],[Calc Check]]="","",IF(WheatBread35101213[[#This Row],[Calc Check]]=10,IF(WheatBread35101213[[#This Row],[UPC Check]]=0,"YES","NO"),IF(WheatBread35101213[[#This Row],[Calc Check]]=WheatBread35101213[[#This Row],[UPC Check]],"YES","NO")))</f>
        <v/>
      </c>
      <c r="E32" s="65"/>
      <c r="F32" s="65"/>
      <c r="G32" s="65"/>
      <c r="H32" s="70">
        <v>8</v>
      </c>
      <c r="I32" s="63"/>
      <c r="J32" s="63"/>
      <c r="K32" s="66"/>
    </row>
  </sheetData>
  <sheetProtection algorithmName="SHA-512" hashValue="Rl/WeQp5M5EEkZGN9L9BI/bbVCbt9wOPtFDgapuQHbulN+C6L3lCo9oLe750nZAjnQ7nKev/+OqqCc6KCEvisg==" saltValue="qzMvGGsCYfx1eAZ3jGyugA==" spinCount="100000" sheet="1" objects="1" scenarios="1" selectLockedCells="1"/>
  <mergeCells count="10">
    <mergeCell ref="F6:J6"/>
    <mergeCell ref="F7:J7"/>
    <mergeCell ref="F8:I8"/>
    <mergeCell ref="A1:F1"/>
    <mergeCell ref="A3:E3"/>
    <mergeCell ref="A4:E4"/>
    <mergeCell ref="A5:E5"/>
    <mergeCell ref="F3:J3"/>
    <mergeCell ref="F4:J4"/>
    <mergeCell ref="F5:J5"/>
  </mergeCells>
  <dataValidations count="1">
    <dataValidation allowBlank="1" showInputMessage="1" sqref="K14:K32"/>
  </dataValidations>
  <pageMargins left="0.7" right="0.7" top="0.75" bottom="0.75" header="0.3" footer="0.3"/>
  <pageSetup paperSize="5" orientation="landscape" r:id="rId1"/>
  <headerFooter>
    <oddHeader>&amp;C2017-2019 Louisiana WIC Approved Foods Product Review</oddHeader>
  </headerFooter>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zoomScaleNormal="100" workbookViewId="0">
      <selection activeCell="A27" sqref="A27"/>
    </sheetView>
  </sheetViews>
  <sheetFormatPr defaultColWidth="8.7109375" defaultRowHeight="12.75" x14ac:dyDescent="0.2"/>
  <cols>
    <col min="1" max="1" width="19.140625" style="19" customWidth="1"/>
    <col min="2" max="4" width="7.140625" style="19" customWidth="1"/>
    <col min="5" max="5" width="18.5703125" style="19" customWidth="1"/>
    <col min="6" max="6" width="15.85546875" style="19" customWidth="1"/>
    <col min="7" max="7" width="14.140625" style="19" customWidth="1"/>
    <col min="8" max="8" width="11.42578125" style="19" customWidth="1"/>
    <col min="9" max="9" width="17.85546875" style="42" customWidth="1"/>
    <col min="10" max="10" width="14" style="42" customWidth="1"/>
    <col min="11" max="11" width="17.85546875" style="19" customWidth="1"/>
    <col min="12" max="12" width="38.140625" style="19" customWidth="1"/>
    <col min="13" max="13" width="33.28515625" style="19" customWidth="1"/>
    <col min="14" max="20" width="13.5703125" style="19" customWidth="1"/>
    <col min="21" max="21" width="34.140625" style="19" customWidth="1"/>
    <col min="22" max="16384" width="8.7109375" style="19"/>
  </cols>
  <sheetData>
    <row r="1" spans="1:14" s="11" customFormat="1" ht="99.95" customHeight="1" x14ac:dyDescent="0.2">
      <c r="A1" s="104" t="s">
        <v>156</v>
      </c>
      <c r="B1" s="104"/>
      <c r="C1" s="104"/>
      <c r="D1" s="104"/>
      <c r="E1" s="104"/>
      <c r="F1" s="104"/>
      <c r="G1" s="104"/>
      <c r="H1" s="104"/>
    </row>
    <row r="2" spans="1:14" ht="15" x14ac:dyDescent="0.25">
      <c r="A2" s="31"/>
      <c r="B2" s="30"/>
      <c r="C2" s="35"/>
      <c r="D2" s="35"/>
      <c r="E2" s="31"/>
      <c r="F2" s="32"/>
      <c r="G2" s="32"/>
      <c r="H2" s="32"/>
      <c r="I2" s="33"/>
      <c r="J2" s="33"/>
      <c r="K2" s="31"/>
      <c r="L2" s="31"/>
      <c r="M2" s="34"/>
      <c r="N2" s="34"/>
    </row>
    <row r="3" spans="1:14" ht="37.5" customHeight="1" x14ac:dyDescent="0.2">
      <c r="A3" s="105" t="s">
        <v>75</v>
      </c>
      <c r="B3" s="105"/>
      <c r="C3" s="105"/>
      <c r="D3" s="105"/>
      <c r="E3" s="105"/>
      <c r="F3" s="105" t="s">
        <v>79</v>
      </c>
      <c r="G3" s="105"/>
      <c r="H3" s="105"/>
      <c r="I3" s="105"/>
      <c r="J3" s="105"/>
      <c r="K3" s="31"/>
      <c r="L3" s="31"/>
      <c r="M3" s="34"/>
      <c r="N3" s="34"/>
    </row>
    <row r="4" spans="1:14" ht="14.45" customHeight="1" x14ac:dyDescent="0.2">
      <c r="A4" s="102" t="s">
        <v>157</v>
      </c>
      <c r="B4" s="102"/>
      <c r="C4" s="102"/>
      <c r="D4" s="102"/>
      <c r="E4" s="102"/>
      <c r="F4" s="102" t="s">
        <v>161</v>
      </c>
      <c r="G4" s="102"/>
      <c r="H4" s="102"/>
      <c r="I4" s="102"/>
      <c r="J4" s="102"/>
      <c r="K4" s="36"/>
      <c r="L4" s="36"/>
      <c r="M4" s="37"/>
      <c r="N4" s="37"/>
    </row>
    <row r="5" spans="1:14" ht="14.45" customHeight="1" x14ac:dyDescent="0.2">
      <c r="A5" s="102" t="s">
        <v>158</v>
      </c>
      <c r="B5" s="102"/>
      <c r="C5" s="102"/>
      <c r="D5" s="102"/>
      <c r="E5" s="102"/>
      <c r="F5" s="107" t="s">
        <v>162</v>
      </c>
      <c r="G5" s="107"/>
      <c r="H5" s="107"/>
      <c r="I5" s="107"/>
      <c r="J5" s="107"/>
      <c r="K5" s="36"/>
      <c r="L5" s="36"/>
      <c r="M5" s="37"/>
      <c r="N5" s="37"/>
    </row>
    <row r="6" spans="1:14" ht="14.45" customHeight="1" x14ac:dyDescent="0.2">
      <c r="A6" s="102" t="s">
        <v>159</v>
      </c>
      <c r="B6" s="102"/>
      <c r="C6" s="102"/>
      <c r="D6" s="102"/>
      <c r="E6" s="102"/>
      <c r="F6" s="109" t="s">
        <v>163</v>
      </c>
      <c r="G6" s="109"/>
      <c r="H6" s="109"/>
      <c r="I6" s="109"/>
      <c r="J6" s="109"/>
      <c r="K6" s="36"/>
      <c r="L6" s="36"/>
      <c r="M6" s="37"/>
      <c r="N6" s="37"/>
    </row>
    <row r="7" spans="1:14" ht="14.45" customHeight="1" x14ac:dyDescent="0.2">
      <c r="A7" s="102" t="s">
        <v>160</v>
      </c>
      <c r="B7" s="102"/>
      <c r="C7" s="102"/>
      <c r="D7" s="102"/>
      <c r="E7" s="102"/>
      <c r="F7" s="109" t="s">
        <v>164</v>
      </c>
      <c r="G7" s="109"/>
      <c r="H7" s="109"/>
      <c r="I7" s="109"/>
      <c r="J7" s="109"/>
      <c r="K7" s="36"/>
      <c r="L7" s="36"/>
      <c r="M7" s="37"/>
      <c r="N7" s="37"/>
    </row>
    <row r="8" spans="1:14" ht="14.45" customHeight="1" x14ac:dyDescent="0.2">
      <c r="A8" s="59"/>
      <c r="B8" s="59"/>
      <c r="C8" s="59"/>
      <c r="D8" s="59"/>
      <c r="E8" s="59"/>
      <c r="F8" s="109" t="s">
        <v>165</v>
      </c>
      <c r="G8" s="109"/>
      <c r="H8" s="109"/>
      <c r="I8" s="109"/>
      <c r="J8" s="109"/>
      <c r="K8" s="36"/>
      <c r="L8" s="36"/>
      <c r="M8" s="37"/>
      <c r="N8" s="37"/>
    </row>
    <row r="9" spans="1:14" ht="14.45" customHeight="1" x14ac:dyDescent="0.2">
      <c r="A9" s="59"/>
      <c r="B9" s="59"/>
      <c r="C9" s="59"/>
      <c r="D9" s="59"/>
      <c r="E9" s="59"/>
      <c r="F9" s="109" t="s">
        <v>166</v>
      </c>
      <c r="G9" s="109"/>
      <c r="H9" s="109"/>
      <c r="I9" s="109"/>
      <c r="J9" s="109"/>
      <c r="K9" s="36"/>
      <c r="L9" s="36"/>
      <c r="M9" s="37"/>
      <c r="N9" s="37"/>
    </row>
    <row r="10" spans="1:14" ht="14.45" customHeight="1" x14ac:dyDescent="0.2">
      <c r="A10" s="59"/>
      <c r="B10" s="59"/>
      <c r="C10" s="59"/>
      <c r="D10" s="59"/>
      <c r="E10" s="59"/>
      <c r="F10" s="109" t="s">
        <v>131</v>
      </c>
      <c r="G10" s="109"/>
      <c r="H10" s="109"/>
      <c r="I10" s="109"/>
      <c r="J10" s="109"/>
      <c r="K10" s="36"/>
      <c r="L10" s="36"/>
      <c r="M10" s="37"/>
      <c r="N10" s="37"/>
    </row>
    <row r="11" spans="1:14" ht="14.45" customHeight="1" x14ac:dyDescent="0.2">
      <c r="A11" s="59"/>
      <c r="B11" s="59"/>
      <c r="C11" s="59"/>
      <c r="D11" s="59"/>
      <c r="E11" s="59"/>
      <c r="F11" s="59"/>
      <c r="G11" s="33"/>
      <c r="H11" s="32"/>
      <c r="I11" s="33"/>
      <c r="J11" s="33"/>
      <c r="K11" s="36"/>
      <c r="L11" s="36"/>
      <c r="M11" s="37"/>
      <c r="N11" s="37"/>
    </row>
    <row r="12" spans="1:14" ht="14.45" customHeight="1" x14ac:dyDescent="0.2">
      <c r="A12" s="59"/>
      <c r="B12" s="59"/>
      <c r="C12" s="59"/>
      <c r="D12" s="59"/>
      <c r="E12" s="59"/>
      <c r="F12" s="59"/>
      <c r="G12" s="33"/>
      <c r="H12" s="32"/>
      <c r="I12" s="33"/>
      <c r="J12" s="33"/>
      <c r="K12" s="36"/>
      <c r="L12" s="36"/>
      <c r="M12" s="37"/>
      <c r="N12" s="37"/>
    </row>
    <row r="13" spans="1:14" ht="14.45" customHeight="1" x14ac:dyDescent="0.2">
      <c r="A13" s="59"/>
      <c r="B13" s="59"/>
      <c r="C13" s="59"/>
      <c r="D13" s="59"/>
      <c r="E13" s="59"/>
      <c r="F13" s="59"/>
      <c r="G13" s="32"/>
      <c r="H13" s="32"/>
      <c r="I13" s="33"/>
      <c r="J13" s="33"/>
      <c r="K13" s="31"/>
      <c r="L13" s="31"/>
      <c r="M13" s="34"/>
      <c r="N13" s="34"/>
    </row>
    <row r="14" spans="1:14" ht="14.25" x14ac:dyDescent="0.2">
      <c r="A14" s="45"/>
      <c r="B14" s="45"/>
      <c r="C14" s="48"/>
      <c r="D14" s="48"/>
      <c r="E14" s="45"/>
      <c r="F14" s="46"/>
      <c r="G14" s="32"/>
      <c r="H14" s="32"/>
      <c r="I14" s="33"/>
      <c r="J14" s="33"/>
      <c r="K14" s="31"/>
      <c r="L14" s="31"/>
      <c r="M14" s="34"/>
      <c r="N14" s="34"/>
    </row>
    <row r="15" spans="1:14" ht="14.45" customHeight="1" x14ac:dyDescent="0.2">
      <c r="A15" s="105" t="s">
        <v>44</v>
      </c>
      <c r="B15" s="105"/>
      <c r="C15" s="105"/>
      <c r="D15" s="105"/>
      <c r="E15" s="105"/>
      <c r="F15" s="105"/>
      <c r="G15" s="32"/>
      <c r="H15" s="32"/>
      <c r="I15" s="33"/>
      <c r="J15" s="33"/>
      <c r="K15" s="31"/>
      <c r="L15" s="31"/>
      <c r="M15" s="34"/>
      <c r="N15" s="34"/>
    </row>
    <row r="16" spans="1:14" ht="24.95" customHeight="1" x14ac:dyDescent="0.2">
      <c r="A16" s="106" t="s">
        <v>167</v>
      </c>
      <c r="B16" s="110"/>
      <c r="C16" s="110"/>
      <c r="D16" s="110"/>
      <c r="E16" s="110"/>
      <c r="F16" s="110"/>
      <c r="G16" s="32"/>
      <c r="H16" s="31"/>
      <c r="I16" s="38"/>
      <c r="J16" s="38"/>
      <c r="K16" s="31"/>
      <c r="L16" s="31"/>
      <c r="M16" s="34"/>
      <c r="N16" s="34"/>
    </row>
    <row r="17" spans="1:14" ht="24.95" customHeight="1" x14ac:dyDescent="0.2">
      <c r="A17" s="106" t="s">
        <v>168</v>
      </c>
      <c r="B17" s="106"/>
      <c r="C17" s="106"/>
      <c r="D17" s="106"/>
      <c r="E17" s="106"/>
      <c r="F17" s="106"/>
      <c r="G17" s="32"/>
      <c r="H17" s="31"/>
      <c r="I17" s="38"/>
      <c r="J17" s="38"/>
      <c r="K17" s="31"/>
      <c r="L17" s="31"/>
      <c r="M17" s="34"/>
      <c r="N17" s="34"/>
    </row>
    <row r="18" spans="1:14" ht="24.95" customHeight="1" x14ac:dyDescent="0.2">
      <c r="A18" s="106" t="s">
        <v>169</v>
      </c>
      <c r="B18" s="106"/>
      <c r="C18" s="106"/>
      <c r="D18" s="106"/>
      <c r="E18" s="106"/>
      <c r="F18" s="106"/>
      <c r="G18" s="32"/>
      <c r="H18" s="31"/>
      <c r="I18" s="38"/>
      <c r="J18" s="38"/>
      <c r="K18" s="31"/>
      <c r="L18" s="31"/>
      <c r="M18" s="34"/>
      <c r="N18" s="34"/>
    </row>
    <row r="19" spans="1:14" ht="24.95" customHeight="1" x14ac:dyDescent="0.2">
      <c r="A19" s="106" t="s">
        <v>170</v>
      </c>
      <c r="B19" s="110"/>
      <c r="C19" s="110"/>
      <c r="D19" s="110"/>
      <c r="E19" s="110"/>
      <c r="F19" s="110"/>
      <c r="G19" s="32"/>
      <c r="H19" s="31"/>
      <c r="I19" s="38"/>
      <c r="J19" s="38"/>
      <c r="K19" s="31"/>
      <c r="L19" s="31"/>
      <c r="M19" s="34"/>
      <c r="N19" s="34"/>
    </row>
    <row r="20" spans="1:14" s="44" customFormat="1" x14ac:dyDescent="0.2">
      <c r="A20" s="49"/>
      <c r="B20" s="49"/>
      <c r="C20" s="49"/>
      <c r="D20" s="49"/>
      <c r="E20" s="50"/>
      <c r="F20" s="51"/>
      <c r="G20" s="47"/>
      <c r="H20" s="52"/>
      <c r="I20" s="52"/>
      <c r="J20" s="52"/>
      <c r="K20" s="45"/>
      <c r="L20" s="45"/>
      <c r="M20" s="53"/>
      <c r="N20" s="53"/>
    </row>
    <row r="21" spans="1:14" s="44" customFormat="1" x14ac:dyDescent="0.2">
      <c r="A21" s="57" t="s">
        <v>61</v>
      </c>
      <c r="B21" s="45"/>
      <c r="C21" s="45"/>
      <c r="D21" s="45"/>
      <c r="E21" s="45"/>
      <c r="F21" s="45"/>
      <c r="G21" s="46"/>
      <c r="H21" s="45"/>
      <c r="I21" s="52"/>
      <c r="J21" s="52"/>
      <c r="K21" s="45"/>
      <c r="L21" s="45"/>
      <c r="M21" s="53"/>
      <c r="N21" s="53"/>
    </row>
    <row r="22" spans="1:14" s="44" customFormat="1" x14ac:dyDescent="0.2">
      <c r="A22" s="45" t="s">
        <v>48</v>
      </c>
      <c r="B22" s="45"/>
      <c r="C22" s="45"/>
      <c r="D22" s="45"/>
      <c r="E22" s="45"/>
      <c r="F22" s="45"/>
      <c r="G22" s="46"/>
      <c r="H22" s="45"/>
      <c r="I22" s="52"/>
      <c r="J22" s="52"/>
      <c r="K22" s="45"/>
      <c r="L22" s="45"/>
      <c r="M22" s="53"/>
      <c r="N22" s="53"/>
    </row>
    <row r="23" spans="1:14" s="44" customFormat="1" x14ac:dyDescent="0.2">
      <c r="A23" s="45" t="s">
        <v>49</v>
      </c>
      <c r="B23" s="45"/>
      <c r="C23" s="54"/>
      <c r="D23" s="54"/>
      <c r="E23" s="45"/>
      <c r="F23" s="54"/>
      <c r="G23" s="46"/>
      <c r="H23" s="45"/>
      <c r="I23" s="52"/>
      <c r="J23" s="52"/>
      <c r="K23" s="45"/>
      <c r="L23" s="45"/>
      <c r="M23" s="53"/>
      <c r="N23" s="53"/>
    </row>
    <row r="24" spans="1:14" ht="14.25" x14ac:dyDescent="0.2">
      <c r="A24" s="54" t="s">
        <v>62</v>
      </c>
      <c r="B24" s="39"/>
      <c r="C24" s="39"/>
      <c r="D24" s="39"/>
      <c r="E24" s="39"/>
      <c r="F24" s="39"/>
      <c r="G24" s="32"/>
      <c r="H24" s="31"/>
      <c r="I24" s="38"/>
      <c r="J24" s="38"/>
      <c r="K24" s="31"/>
      <c r="L24" s="31"/>
      <c r="M24" s="34"/>
      <c r="N24" s="34"/>
    </row>
    <row r="25" spans="1:14" ht="14.25" x14ac:dyDescent="0.2">
      <c r="A25" s="53"/>
      <c r="B25" s="34"/>
      <c r="C25" s="40"/>
      <c r="D25" s="40"/>
      <c r="E25" s="34"/>
      <c r="F25" s="40"/>
      <c r="G25" s="41"/>
      <c r="H25" s="34"/>
      <c r="I25" s="1"/>
      <c r="J25" s="1"/>
      <c r="K25" s="34"/>
      <c r="L25" s="34"/>
      <c r="M25" s="34"/>
      <c r="N25" s="34"/>
    </row>
    <row r="26" spans="1:14" ht="25.5" customHeight="1" x14ac:dyDescent="0.2">
      <c r="A26" s="60" t="s">
        <v>0</v>
      </c>
      <c r="B26" s="61" t="s">
        <v>73</v>
      </c>
      <c r="C26" s="61" t="s">
        <v>74</v>
      </c>
      <c r="D26" s="61" t="s">
        <v>1</v>
      </c>
      <c r="E26" s="61" t="s">
        <v>50</v>
      </c>
      <c r="F26" s="61" t="s">
        <v>51</v>
      </c>
      <c r="G26" s="61" t="s">
        <v>70</v>
      </c>
      <c r="H26" s="61" t="s">
        <v>177</v>
      </c>
      <c r="I26" s="61" t="s">
        <v>171</v>
      </c>
      <c r="J26" s="61" t="s">
        <v>172</v>
      </c>
      <c r="K26" s="61" t="s">
        <v>173</v>
      </c>
      <c r="L26" s="62" t="s">
        <v>100</v>
      </c>
    </row>
    <row r="27" spans="1:14" x14ac:dyDescent="0.2">
      <c r="A27" s="64"/>
      <c r="B27" s="67" t="str">
        <f>IFERROR(CODE(RIGHT(WheatBread914[[#This Row],[UPC]],1)) - 48,"")</f>
        <v/>
      </c>
      <c r="C27" s="67" t="str">
        <f>IFERROR(CODE(10 - MOD(3*SUM(MID(WheatBread914[UPC],2,1),MID(WheatBread914[UPC],4,1),MID(WheatBread914[UPC],6,1),MID(WheatBread914[UPC],8,1),MID(WheatBread914[UPC],10,1),MID(WheatBread914[UPC],12,1))+SUM(MID(WheatBread914[UPC],1,1),MID(WheatBread914[UPC],3,1),MID(WheatBread914[UPC],5,1),MID(WheatBread914[UPC],7,1),MID(WheatBread914[UPC],9,1),MID(WheatBread914[UPC],11,1)),10))-48,"")</f>
        <v/>
      </c>
      <c r="D27" s="67" t="str">
        <f>IF(WheatBread914[[#This Row],[Calc Check]]="","",IF(WheatBread914[[#This Row],[Calc Check]]=10,IF(WheatBread914[[#This Row],[UPC Check]]=0,"YES","NO"),IF(WheatBread914[[#This Row],[Calc Check]]=WheatBread914[[#This Row],[UPC Check]],"YES","NO")))</f>
        <v/>
      </c>
      <c r="E27" s="65"/>
      <c r="F27" s="65"/>
      <c r="G27" s="65"/>
      <c r="H27" s="65"/>
      <c r="I27" s="63"/>
      <c r="J27" s="65"/>
      <c r="K27" s="65"/>
      <c r="L27" s="66"/>
    </row>
    <row r="28" spans="1:14" x14ac:dyDescent="0.2">
      <c r="A28" s="64"/>
      <c r="B28" s="67" t="str">
        <f>IFERROR(CODE(RIGHT(WheatBread914[[#This Row],[UPC]],1)) - 48,"")</f>
        <v/>
      </c>
      <c r="C28" s="67" t="str">
        <f>IFERROR(CODE(10 - MOD(3*SUM(MID(WheatBread914[UPC],2,1),MID(WheatBread914[UPC],4,1),MID(WheatBread914[UPC],6,1),MID(WheatBread914[UPC],8,1),MID(WheatBread914[UPC],10,1),MID(WheatBread914[UPC],12,1))+SUM(MID(WheatBread914[UPC],1,1),MID(WheatBread914[UPC],3,1),MID(WheatBread914[UPC],5,1),MID(WheatBread914[UPC],7,1),MID(WheatBread914[UPC],9,1),MID(WheatBread914[UPC],11,1)),10))-48,"")</f>
        <v/>
      </c>
      <c r="D28" s="67" t="str">
        <f>IF(WheatBread914[[#This Row],[Calc Check]]="","",IF(WheatBread914[[#This Row],[Calc Check]]=10,IF(WheatBread914[[#This Row],[UPC Check]]=0,"YES","NO"),IF(WheatBread914[[#This Row],[Calc Check]]=WheatBread914[[#This Row],[UPC Check]],"YES","NO")))</f>
        <v/>
      </c>
      <c r="E28" s="65"/>
      <c r="F28" s="65"/>
      <c r="G28" s="65"/>
      <c r="H28" s="65"/>
      <c r="I28" s="63"/>
      <c r="J28" s="65"/>
      <c r="K28" s="65"/>
      <c r="L28" s="66"/>
    </row>
    <row r="29" spans="1:14" x14ac:dyDescent="0.2">
      <c r="A29" s="64"/>
      <c r="B29" s="67" t="str">
        <f>IFERROR(CODE(RIGHT(WheatBread914[[#This Row],[UPC]],1)) - 48,"")</f>
        <v/>
      </c>
      <c r="C29" s="67" t="str">
        <f>IFERROR(CODE(10 - MOD(3*SUM(MID(WheatBread914[UPC],2,1),MID(WheatBread914[UPC],4,1),MID(WheatBread914[UPC],6,1),MID(WheatBread914[UPC],8,1),MID(WheatBread914[UPC],10,1),MID(WheatBread914[UPC],12,1))+SUM(MID(WheatBread914[UPC],1,1),MID(WheatBread914[UPC],3,1),MID(WheatBread914[UPC],5,1),MID(WheatBread914[UPC],7,1),MID(WheatBread914[UPC],9,1),MID(WheatBread914[UPC],11,1)),10))-48,"")</f>
        <v/>
      </c>
      <c r="D29" s="67" t="str">
        <f>IF(WheatBread914[[#This Row],[Calc Check]]="","",IF(WheatBread914[[#This Row],[Calc Check]]=10,IF(WheatBread914[[#This Row],[UPC Check]]=0,"YES","NO"),IF(WheatBread914[[#This Row],[Calc Check]]=WheatBread914[[#This Row],[UPC Check]],"YES","NO")))</f>
        <v/>
      </c>
      <c r="E29" s="65"/>
      <c r="F29" s="65"/>
      <c r="G29" s="65"/>
      <c r="H29" s="65"/>
      <c r="I29" s="63"/>
      <c r="J29" s="65"/>
      <c r="K29" s="65"/>
      <c r="L29" s="66"/>
    </row>
    <row r="30" spans="1:14" x14ac:dyDescent="0.2">
      <c r="A30" s="64"/>
      <c r="B30" s="67" t="str">
        <f>IFERROR(CODE(RIGHT(WheatBread914[[#This Row],[UPC]],1)) - 48,"")</f>
        <v/>
      </c>
      <c r="C30" s="67" t="str">
        <f>IFERROR(CODE(10 - MOD(3*SUM(MID(WheatBread914[UPC],2,1),MID(WheatBread914[UPC],4,1),MID(WheatBread914[UPC],6,1),MID(WheatBread914[UPC],8,1),MID(WheatBread914[UPC],10,1),MID(WheatBread914[UPC],12,1))+SUM(MID(WheatBread914[UPC],1,1),MID(WheatBread914[UPC],3,1),MID(WheatBread914[UPC],5,1),MID(WheatBread914[UPC],7,1),MID(WheatBread914[UPC],9,1),MID(WheatBread914[UPC],11,1)),10))-48,"")</f>
        <v/>
      </c>
      <c r="D30" s="67" t="str">
        <f>IF(WheatBread914[[#This Row],[Calc Check]]="","",IF(WheatBread914[[#This Row],[Calc Check]]=10,IF(WheatBread914[[#This Row],[UPC Check]]=0,"YES","NO"),IF(WheatBread914[[#This Row],[Calc Check]]=WheatBread914[[#This Row],[UPC Check]],"YES","NO")))</f>
        <v/>
      </c>
      <c r="E30" s="65"/>
      <c r="F30" s="65"/>
      <c r="G30" s="65"/>
      <c r="H30" s="65"/>
      <c r="I30" s="63"/>
      <c r="J30" s="65"/>
      <c r="K30" s="65"/>
      <c r="L30" s="66"/>
    </row>
    <row r="31" spans="1:14" x14ac:dyDescent="0.2">
      <c r="A31" s="64"/>
      <c r="B31" s="67" t="str">
        <f>IFERROR(CODE(RIGHT(WheatBread914[[#This Row],[UPC]],1)) - 48,"")</f>
        <v/>
      </c>
      <c r="C31" s="67" t="str">
        <f>IFERROR(CODE(10 - MOD(3*SUM(MID(WheatBread914[UPC],2,1),MID(WheatBread914[UPC],4,1),MID(WheatBread914[UPC],6,1),MID(WheatBread914[UPC],8,1),MID(WheatBread914[UPC],10,1),MID(WheatBread914[UPC],12,1))+SUM(MID(WheatBread914[UPC],1,1),MID(WheatBread914[UPC],3,1),MID(WheatBread914[UPC],5,1),MID(WheatBread914[UPC],7,1),MID(WheatBread914[UPC],9,1),MID(WheatBread914[UPC],11,1)),10))-48,"")</f>
        <v/>
      </c>
      <c r="D31" s="67" t="str">
        <f>IF(WheatBread914[[#This Row],[Calc Check]]="","",IF(WheatBread914[[#This Row],[Calc Check]]=10,IF(WheatBread914[[#This Row],[UPC Check]]=0,"YES","NO"),IF(WheatBread914[[#This Row],[Calc Check]]=WheatBread914[[#This Row],[UPC Check]],"YES","NO")))</f>
        <v/>
      </c>
      <c r="E31" s="65"/>
      <c r="F31" s="65"/>
      <c r="G31" s="65"/>
      <c r="H31" s="65"/>
      <c r="I31" s="63"/>
      <c r="J31" s="65"/>
      <c r="K31" s="65"/>
      <c r="L31" s="66"/>
    </row>
    <row r="32" spans="1:14" x14ac:dyDescent="0.2">
      <c r="A32" s="64"/>
      <c r="B32" s="67" t="str">
        <f>IFERROR(CODE(RIGHT(WheatBread914[[#This Row],[UPC]],1)) - 48,"")</f>
        <v/>
      </c>
      <c r="C32" s="67" t="str">
        <f>IFERROR(CODE(10 - MOD(3*SUM(MID(WheatBread914[UPC],2,1),MID(WheatBread914[UPC],4,1),MID(WheatBread914[UPC],6,1),MID(WheatBread914[UPC],8,1),MID(WheatBread914[UPC],10,1),MID(WheatBread914[UPC],12,1))+SUM(MID(WheatBread914[UPC],1,1),MID(WheatBread914[UPC],3,1),MID(WheatBread914[UPC],5,1),MID(WheatBread914[UPC],7,1),MID(WheatBread914[UPC],9,1),MID(WheatBread914[UPC],11,1)),10))-48,"")</f>
        <v/>
      </c>
      <c r="D32" s="67" t="str">
        <f>IF(WheatBread914[[#This Row],[Calc Check]]="","",IF(WheatBread914[[#This Row],[Calc Check]]=10,IF(WheatBread914[[#This Row],[UPC Check]]=0,"YES","NO"),IF(WheatBread914[[#This Row],[Calc Check]]=WheatBread914[[#This Row],[UPC Check]],"YES","NO")))</f>
        <v/>
      </c>
      <c r="E32" s="65"/>
      <c r="F32" s="65"/>
      <c r="G32" s="65"/>
      <c r="H32" s="65"/>
      <c r="I32" s="63"/>
      <c r="J32" s="65"/>
      <c r="K32" s="65"/>
      <c r="L32" s="66"/>
    </row>
    <row r="33" spans="1:12" x14ac:dyDescent="0.2">
      <c r="A33" s="64"/>
      <c r="B33" s="67" t="str">
        <f>IFERROR(CODE(RIGHT(WheatBread914[[#This Row],[UPC]],1)) - 48,"")</f>
        <v/>
      </c>
      <c r="C33" s="67" t="str">
        <f>IFERROR(CODE(10 - MOD(3*SUM(MID(WheatBread914[UPC],2,1),MID(WheatBread914[UPC],4,1),MID(WheatBread914[UPC],6,1),MID(WheatBread914[UPC],8,1),MID(WheatBread914[UPC],10,1),MID(WheatBread914[UPC],12,1))+SUM(MID(WheatBread914[UPC],1,1),MID(WheatBread914[UPC],3,1),MID(WheatBread914[UPC],5,1),MID(WheatBread914[UPC],7,1),MID(WheatBread914[UPC],9,1),MID(WheatBread914[UPC],11,1)),10))-48,"")</f>
        <v/>
      </c>
      <c r="D33" s="67" t="str">
        <f>IF(WheatBread914[[#This Row],[Calc Check]]="","",IF(WheatBread914[[#This Row],[Calc Check]]=10,IF(WheatBread914[[#This Row],[UPC Check]]=0,"YES","NO"),IF(WheatBread914[[#This Row],[Calc Check]]=WheatBread914[[#This Row],[UPC Check]],"YES","NO")))</f>
        <v/>
      </c>
      <c r="E33" s="65"/>
      <c r="F33" s="65"/>
      <c r="G33" s="65"/>
      <c r="H33" s="65"/>
      <c r="I33" s="63"/>
      <c r="J33" s="65"/>
      <c r="K33" s="65"/>
      <c r="L33" s="66"/>
    </row>
    <row r="34" spans="1:12" x14ac:dyDescent="0.2">
      <c r="A34" s="64"/>
      <c r="B34" s="67" t="str">
        <f>IFERROR(CODE(RIGHT(WheatBread914[[#This Row],[UPC]],1)) - 48,"")</f>
        <v/>
      </c>
      <c r="C34" s="67" t="str">
        <f>IFERROR(CODE(10 - MOD(3*SUM(MID(WheatBread914[UPC],2,1),MID(WheatBread914[UPC],4,1),MID(WheatBread914[UPC],6,1),MID(WheatBread914[UPC],8,1),MID(WheatBread914[UPC],10,1),MID(WheatBread914[UPC],12,1))+SUM(MID(WheatBread914[UPC],1,1),MID(WheatBread914[UPC],3,1),MID(WheatBread914[UPC],5,1),MID(WheatBread914[UPC],7,1),MID(WheatBread914[UPC],9,1),MID(WheatBread914[UPC],11,1)),10))-48,"")</f>
        <v/>
      </c>
      <c r="D34" s="67" t="str">
        <f>IF(WheatBread914[[#This Row],[Calc Check]]="","",IF(WheatBread914[[#This Row],[Calc Check]]=10,IF(WheatBread914[[#This Row],[UPC Check]]=0,"YES","NO"),IF(WheatBread914[[#This Row],[Calc Check]]=WheatBread914[[#This Row],[UPC Check]],"YES","NO")))</f>
        <v/>
      </c>
      <c r="E34" s="65"/>
      <c r="F34" s="65"/>
      <c r="G34" s="65"/>
      <c r="H34" s="65"/>
      <c r="I34" s="63"/>
      <c r="J34" s="65"/>
      <c r="K34" s="65"/>
      <c r="L34" s="66"/>
    </row>
    <row r="35" spans="1:12" x14ac:dyDescent="0.2">
      <c r="A35" s="64"/>
      <c r="B35" s="67" t="str">
        <f>IFERROR(CODE(RIGHT(WheatBread914[[#This Row],[UPC]],1)) - 48,"")</f>
        <v/>
      </c>
      <c r="C35" s="67" t="str">
        <f>IFERROR(CODE(10 - MOD(3*SUM(MID(WheatBread914[UPC],2,1),MID(WheatBread914[UPC],4,1),MID(WheatBread914[UPC],6,1),MID(WheatBread914[UPC],8,1),MID(WheatBread914[UPC],10,1),MID(WheatBread914[UPC],12,1))+SUM(MID(WheatBread914[UPC],1,1),MID(WheatBread914[UPC],3,1),MID(WheatBread914[UPC],5,1),MID(WheatBread914[UPC],7,1),MID(WheatBread914[UPC],9,1),MID(WheatBread914[UPC],11,1)),10))-48,"")</f>
        <v/>
      </c>
      <c r="D35" s="67" t="str">
        <f>IF(WheatBread914[[#This Row],[Calc Check]]="","",IF(WheatBread914[[#This Row],[Calc Check]]=10,IF(WheatBread914[[#This Row],[UPC Check]]=0,"YES","NO"),IF(WheatBread914[[#This Row],[Calc Check]]=WheatBread914[[#This Row],[UPC Check]],"YES","NO")))</f>
        <v/>
      </c>
      <c r="E35" s="65"/>
      <c r="F35" s="65"/>
      <c r="G35" s="65"/>
      <c r="H35" s="65"/>
      <c r="I35" s="63"/>
      <c r="J35" s="65"/>
      <c r="K35" s="65"/>
      <c r="L35" s="66"/>
    </row>
    <row r="36" spans="1:12" x14ac:dyDescent="0.2">
      <c r="A36" s="64"/>
      <c r="B36" s="67" t="str">
        <f>IFERROR(CODE(RIGHT(WheatBread914[[#This Row],[UPC]],1)) - 48,"")</f>
        <v/>
      </c>
      <c r="C36" s="67" t="str">
        <f>IFERROR(CODE(10 - MOD(3*SUM(MID(WheatBread914[UPC],2,1),MID(WheatBread914[UPC],4,1),MID(WheatBread914[UPC],6,1),MID(WheatBread914[UPC],8,1),MID(WheatBread914[UPC],10,1),MID(WheatBread914[UPC],12,1))+SUM(MID(WheatBread914[UPC],1,1),MID(WheatBread914[UPC],3,1),MID(WheatBread914[UPC],5,1),MID(WheatBread914[UPC],7,1),MID(WheatBread914[UPC],9,1),MID(WheatBread914[UPC],11,1)),10))-48,"")</f>
        <v/>
      </c>
      <c r="D36" s="67" t="str">
        <f>IF(WheatBread914[[#This Row],[Calc Check]]="","",IF(WheatBread914[[#This Row],[Calc Check]]=10,IF(WheatBread914[[#This Row],[UPC Check]]=0,"YES","NO"),IF(WheatBread914[[#This Row],[Calc Check]]=WheatBread914[[#This Row],[UPC Check]],"YES","NO")))</f>
        <v/>
      </c>
      <c r="E36" s="65"/>
      <c r="F36" s="65"/>
      <c r="G36" s="65"/>
      <c r="H36" s="65"/>
      <c r="I36" s="63"/>
      <c r="J36" s="65"/>
      <c r="K36" s="65"/>
      <c r="L36" s="66"/>
    </row>
    <row r="37" spans="1:12" x14ac:dyDescent="0.2">
      <c r="A37" s="64"/>
      <c r="B37" s="67" t="str">
        <f>IFERROR(CODE(RIGHT(WheatBread914[[#This Row],[UPC]],1)) - 48,"")</f>
        <v/>
      </c>
      <c r="C37" s="67" t="str">
        <f>IFERROR(CODE(10 - MOD(3*SUM(MID(WheatBread914[UPC],2,1),MID(WheatBread914[UPC],4,1),MID(WheatBread914[UPC],6,1),MID(WheatBread914[UPC],8,1),MID(WheatBread914[UPC],10,1),MID(WheatBread914[UPC],12,1))+SUM(MID(WheatBread914[UPC],1,1),MID(WheatBread914[UPC],3,1),MID(WheatBread914[UPC],5,1),MID(WheatBread914[UPC],7,1),MID(WheatBread914[UPC],9,1),MID(WheatBread914[UPC],11,1)),10))-48,"")</f>
        <v/>
      </c>
      <c r="D37" s="67" t="str">
        <f>IF(WheatBread914[[#This Row],[Calc Check]]="","",IF(WheatBread914[[#This Row],[Calc Check]]=10,IF(WheatBread914[[#This Row],[UPC Check]]=0,"YES","NO"),IF(WheatBread914[[#This Row],[Calc Check]]=WheatBread914[[#This Row],[UPC Check]],"YES","NO")))</f>
        <v/>
      </c>
      <c r="E37" s="65"/>
      <c r="F37" s="65"/>
      <c r="G37" s="65"/>
      <c r="H37" s="65"/>
      <c r="I37" s="63"/>
      <c r="J37" s="65"/>
      <c r="K37" s="65"/>
      <c r="L37" s="66"/>
    </row>
    <row r="38" spans="1:12" x14ac:dyDescent="0.2">
      <c r="A38" s="64"/>
      <c r="B38" s="67" t="str">
        <f>IFERROR(CODE(RIGHT(WheatBread914[[#This Row],[UPC]],1)) - 48,"")</f>
        <v/>
      </c>
      <c r="C38" s="67" t="str">
        <f>IFERROR(CODE(10 - MOD(3*SUM(MID(WheatBread914[UPC],2,1),MID(WheatBread914[UPC],4,1),MID(WheatBread914[UPC],6,1),MID(WheatBread914[UPC],8,1),MID(WheatBread914[UPC],10,1),MID(WheatBread914[UPC],12,1))+SUM(MID(WheatBread914[UPC],1,1),MID(WheatBread914[UPC],3,1),MID(WheatBread914[UPC],5,1),MID(WheatBread914[UPC],7,1),MID(WheatBread914[UPC],9,1),MID(WheatBread914[UPC],11,1)),10))-48,"")</f>
        <v/>
      </c>
      <c r="D38" s="67" t="str">
        <f>IF(WheatBread914[[#This Row],[Calc Check]]="","",IF(WheatBread914[[#This Row],[Calc Check]]=10,IF(WheatBread914[[#This Row],[UPC Check]]=0,"YES","NO"),IF(WheatBread914[[#This Row],[Calc Check]]=WheatBread914[[#This Row],[UPC Check]],"YES","NO")))</f>
        <v/>
      </c>
      <c r="E38" s="65"/>
      <c r="F38" s="65"/>
      <c r="G38" s="65"/>
      <c r="H38" s="65"/>
      <c r="I38" s="63"/>
      <c r="J38" s="65"/>
      <c r="K38" s="65"/>
      <c r="L38" s="66"/>
    </row>
    <row r="39" spans="1:12" x14ac:dyDescent="0.2">
      <c r="A39" s="64"/>
      <c r="B39" s="67" t="str">
        <f>IFERROR(CODE(RIGHT(WheatBread914[[#This Row],[UPC]],1)) - 48,"")</f>
        <v/>
      </c>
      <c r="C39" s="67" t="str">
        <f>IFERROR(CODE(10 - MOD(3*SUM(MID(WheatBread914[UPC],2,1),MID(WheatBread914[UPC],4,1),MID(WheatBread914[UPC],6,1),MID(WheatBread914[UPC],8,1),MID(WheatBread914[UPC],10,1),MID(WheatBread914[UPC],12,1))+SUM(MID(WheatBread914[UPC],1,1),MID(WheatBread914[UPC],3,1),MID(WheatBread914[UPC],5,1),MID(WheatBread914[UPC],7,1),MID(WheatBread914[UPC],9,1),MID(WheatBread914[UPC],11,1)),10))-48,"")</f>
        <v/>
      </c>
      <c r="D39" s="67" t="str">
        <f>IF(WheatBread914[[#This Row],[Calc Check]]="","",IF(WheatBread914[[#This Row],[Calc Check]]=10,IF(WheatBread914[[#This Row],[UPC Check]]=0,"YES","NO"),IF(WheatBread914[[#This Row],[Calc Check]]=WheatBread914[[#This Row],[UPC Check]],"YES","NO")))</f>
        <v/>
      </c>
      <c r="E39" s="65"/>
      <c r="F39" s="65"/>
      <c r="G39" s="65"/>
      <c r="H39" s="65"/>
      <c r="I39" s="63"/>
      <c r="J39" s="65"/>
      <c r="K39" s="65"/>
      <c r="L39" s="66"/>
    </row>
    <row r="40" spans="1:12" x14ac:dyDescent="0.2">
      <c r="A40" s="64"/>
      <c r="B40" s="67" t="str">
        <f>IFERROR(CODE(RIGHT(WheatBread914[[#This Row],[UPC]],1)) - 48,"")</f>
        <v/>
      </c>
      <c r="C40" s="67" t="str">
        <f>IFERROR(CODE(10 - MOD(3*SUM(MID(WheatBread914[UPC],2,1),MID(WheatBread914[UPC],4,1),MID(WheatBread914[UPC],6,1),MID(WheatBread914[UPC],8,1),MID(WheatBread914[UPC],10,1),MID(WheatBread914[UPC],12,1))+SUM(MID(WheatBread914[UPC],1,1),MID(WheatBread914[UPC],3,1),MID(WheatBread914[UPC],5,1),MID(WheatBread914[UPC],7,1),MID(WheatBread914[UPC],9,1),MID(WheatBread914[UPC],11,1)),10))-48,"")</f>
        <v/>
      </c>
      <c r="D40" s="67" t="str">
        <f>IF(WheatBread914[[#This Row],[Calc Check]]="","",IF(WheatBread914[[#This Row],[Calc Check]]=10,IF(WheatBread914[[#This Row],[UPC Check]]=0,"YES","NO"),IF(WheatBread914[[#This Row],[Calc Check]]=WheatBread914[[#This Row],[UPC Check]],"YES","NO")))</f>
        <v/>
      </c>
      <c r="E40" s="65"/>
      <c r="F40" s="65"/>
      <c r="G40" s="65"/>
      <c r="H40" s="65"/>
      <c r="I40" s="63"/>
      <c r="J40" s="65"/>
      <c r="K40" s="65"/>
      <c r="L40" s="66"/>
    </row>
    <row r="41" spans="1:12" x14ac:dyDescent="0.2">
      <c r="A41" s="64"/>
      <c r="B41" s="67" t="str">
        <f>IFERROR(CODE(RIGHT(WheatBread914[[#This Row],[UPC]],1)) - 48,"")</f>
        <v/>
      </c>
      <c r="C41" s="67" t="str">
        <f>IFERROR(CODE(10 - MOD(3*SUM(MID(WheatBread914[UPC],2,1),MID(WheatBread914[UPC],4,1),MID(WheatBread914[UPC],6,1),MID(WheatBread914[UPC],8,1),MID(WheatBread914[UPC],10,1),MID(WheatBread914[UPC],12,1))+SUM(MID(WheatBread914[UPC],1,1),MID(WheatBread914[UPC],3,1),MID(WheatBread914[UPC],5,1),MID(WheatBread914[UPC],7,1),MID(WheatBread914[UPC],9,1),MID(WheatBread914[UPC],11,1)),10))-48,"")</f>
        <v/>
      </c>
      <c r="D41" s="67" t="str">
        <f>IF(WheatBread914[[#This Row],[Calc Check]]="","",IF(WheatBread914[[#This Row],[Calc Check]]=10,IF(WheatBread914[[#This Row],[UPC Check]]=0,"YES","NO"),IF(WheatBread914[[#This Row],[Calc Check]]=WheatBread914[[#This Row],[UPC Check]],"YES","NO")))</f>
        <v/>
      </c>
      <c r="E41" s="65"/>
      <c r="F41" s="65"/>
      <c r="G41" s="65"/>
      <c r="H41" s="65"/>
      <c r="I41" s="63"/>
      <c r="J41" s="65"/>
      <c r="K41" s="65"/>
      <c r="L41" s="66"/>
    </row>
    <row r="42" spans="1:12" x14ac:dyDescent="0.2">
      <c r="A42" s="64"/>
      <c r="B42" s="67" t="str">
        <f>IFERROR(CODE(RIGHT(WheatBread914[[#This Row],[UPC]],1)) - 48,"")</f>
        <v/>
      </c>
      <c r="C42" s="67" t="str">
        <f>IFERROR(CODE(10 - MOD(3*SUM(MID(WheatBread914[UPC],2,1),MID(WheatBread914[UPC],4,1),MID(WheatBread914[UPC],6,1),MID(WheatBread914[UPC],8,1),MID(WheatBread914[UPC],10,1),MID(WheatBread914[UPC],12,1))+SUM(MID(WheatBread914[UPC],1,1),MID(WheatBread914[UPC],3,1),MID(WheatBread914[UPC],5,1),MID(WheatBread914[UPC],7,1),MID(WheatBread914[UPC],9,1),MID(WheatBread914[UPC],11,1)),10))-48,"")</f>
        <v/>
      </c>
      <c r="D42" s="67" t="str">
        <f>IF(WheatBread914[[#This Row],[Calc Check]]="","",IF(WheatBread914[[#This Row],[Calc Check]]=10,IF(WheatBread914[[#This Row],[UPC Check]]=0,"YES","NO"),IF(WheatBread914[[#This Row],[Calc Check]]=WheatBread914[[#This Row],[UPC Check]],"YES","NO")))</f>
        <v/>
      </c>
      <c r="E42" s="65"/>
      <c r="F42" s="65"/>
      <c r="G42" s="65"/>
      <c r="H42" s="65"/>
      <c r="I42" s="63"/>
      <c r="J42" s="65"/>
      <c r="K42" s="65"/>
      <c r="L42" s="66"/>
    </row>
    <row r="43" spans="1:12" x14ac:dyDescent="0.2">
      <c r="A43" s="64"/>
      <c r="B43" s="67" t="str">
        <f>IFERROR(CODE(RIGHT(WheatBread914[[#This Row],[UPC]],1)) - 48,"")</f>
        <v/>
      </c>
      <c r="C43" s="67" t="str">
        <f>IFERROR(CODE(10 - MOD(3*SUM(MID(WheatBread914[UPC],2,1),MID(WheatBread914[UPC],4,1),MID(WheatBread914[UPC],6,1),MID(WheatBread914[UPC],8,1),MID(WheatBread914[UPC],10,1),MID(WheatBread914[UPC],12,1))+SUM(MID(WheatBread914[UPC],1,1),MID(WheatBread914[UPC],3,1),MID(WheatBread914[UPC],5,1),MID(WheatBread914[UPC],7,1),MID(WheatBread914[UPC],9,1),MID(WheatBread914[UPC],11,1)),10))-48,"")</f>
        <v/>
      </c>
      <c r="D43" s="67" t="str">
        <f>IF(WheatBread914[[#This Row],[Calc Check]]="","",IF(WheatBread914[[#This Row],[Calc Check]]=10,IF(WheatBread914[[#This Row],[UPC Check]]=0,"YES","NO"),IF(WheatBread914[[#This Row],[Calc Check]]=WheatBread914[[#This Row],[UPC Check]],"YES","NO")))</f>
        <v/>
      </c>
      <c r="E43" s="65"/>
      <c r="F43" s="65"/>
      <c r="G43" s="65"/>
      <c r="H43" s="65"/>
      <c r="I43" s="63"/>
      <c r="J43" s="65"/>
      <c r="K43" s="65"/>
      <c r="L43" s="66"/>
    </row>
    <row r="44" spans="1:12" x14ac:dyDescent="0.2">
      <c r="A44" s="64"/>
      <c r="B44" s="67" t="str">
        <f>IFERROR(CODE(RIGHT(WheatBread914[[#This Row],[UPC]],1)) - 48,"")</f>
        <v/>
      </c>
      <c r="C44" s="67" t="str">
        <f>IFERROR(CODE(10 - MOD(3*SUM(MID(WheatBread914[UPC],2,1),MID(WheatBread914[UPC],4,1),MID(WheatBread914[UPC],6,1),MID(WheatBread914[UPC],8,1),MID(WheatBread914[UPC],10,1),MID(WheatBread914[UPC],12,1))+SUM(MID(WheatBread914[UPC],1,1),MID(WheatBread914[UPC],3,1),MID(WheatBread914[UPC],5,1),MID(WheatBread914[UPC],7,1),MID(WheatBread914[UPC],9,1),MID(WheatBread914[UPC],11,1)),10))-48,"")</f>
        <v/>
      </c>
      <c r="D44" s="67" t="str">
        <f>IF(WheatBread914[[#This Row],[Calc Check]]="","",IF(WheatBread914[[#This Row],[Calc Check]]=10,IF(WheatBread914[[#This Row],[UPC Check]]=0,"YES","NO"),IF(WheatBread914[[#This Row],[Calc Check]]=WheatBread914[[#This Row],[UPC Check]],"YES","NO")))</f>
        <v/>
      </c>
      <c r="E44" s="65"/>
      <c r="F44" s="65"/>
      <c r="G44" s="65"/>
      <c r="H44" s="65"/>
      <c r="I44" s="63"/>
      <c r="J44" s="65"/>
      <c r="K44" s="65"/>
      <c r="L44" s="66"/>
    </row>
    <row r="45" spans="1:12" x14ac:dyDescent="0.2">
      <c r="A45" s="64"/>
      <c r="B45" s="67" t="str">
        <f>IFERROR(CODE(RIGHT(WheatBread914[[#This Row],[UPC]],1)) - 48,"")</f>
        <v/>
      </c>
      <c r="C45" s="67" t="str">
        <f>IFERROR(CODE(10 - MOD(3*SUM(MID(WheatBread914[UPC],2,1),MID(WheatBread914[UPC],4,1),MID(WheatBread914[UPC],6,1),MID(WheatBread914[UPC],8,1),MID(WheatBread914[UPC],10,1),MID(WheatBread914[UPC],12,1))+SUM(MID(WheatBread914[UPC],1,1),MID(WheatBread914[UPC],3,1),MID(WheatBread914[UPC],5,1),MID(WheatBread914[UPC],7,1),MID(WheatBread914[UPC],9,1),MID(WheatBread914[UPC],11,1)),10))-48,"")</f>
        <v/>
      </c>
      <c r="D45" s="67" t="str">
        <f>IF(WheatBread914[[#This Row],[Calc Check]]="","",IF(WheatBread914[[#This Row],[Calc Check]]=10,IF(WheatBread914[[#This Row],[UPC Check]]=0,"YES","NO"),IF(WheatBread914[[#This Row],[Calc Check]]=WheatBread914[[#This Row],[UPC Check]],"YES","NO")))</f>
        <v/>
      </c>
      <c r="E45" s="65"/>
      <c r="F45" s="65"/>
      <c r="G45" s="65"/>
      <c r="H45" s="65"/>
      <c r="I45" s="63"/>
      <c r="J45" s="65"/>
      <c r="K45" s="65"/>
      <c r="L45" s="66"/>
    </row>
  </sheetData>
  <sheetProtection algorithmName="SHA-512" hashValue="OQCWUkwr3OPRKJcdx6C6yALBvv4oThWrXpCZNj4IJ31gETwov5UefJ9VWq252/YZC6hxdidCSJwRzBBd/lex1Q==" saltValue="o1mnPyS889YGFX0xeXvsqg==" spinCount="100000" sheet="1" objects="1" scenarios="1" selectLockedCells="1"/>
  <mergeCells count="19">
    <mergeCell ref="A17:F17"/>
    <mergeCell ref="A18:F18"/>
    <mergeCell ref="A19:F19"/>
    <mergeCell ref="A15:F15"/>
    <mergeCell ref="A16:F16"/>
    <mergeCell ref="F8:J8"/>
    <mergeCell ref="F9:J9"/>
    <mergeCell ref="F10:J10"/>
    <mergeCell ref="A1:H1"/>
    <mergeCell ref="A4:E4"/>
    <mergeCell ref="A5:E5"/>
    <mergeCell ref="A6:E6"/>
    <mergeCell ref="A7:E7"/>
    <mergeCell ref="F7:J7"/>
    <mergeCell ref="A3:E3"/>
    <mergeCell ref="F4:J4"/>
    <mergeCell ref="F3:J3"/>
    <mergeCell ref="F5:J5"/>
    <mergeCell ref="F6:J6"/>
  </mergeCells>
  <dataValidations count="2">
    <dataValidation allowBlank="1" showInputMessage="1" sqref="L27:L45"/>
    <dataValidation type="list" operator="equal" allowBlank="1" showInputMessage="1" showErrorMessage="1" sqref="I27:I45">
      <formula1>"12,18,24,36"</formula1>
    </dataValidation>
  </dataValidations>
  <pageMargins left="0.7" right="0.7" top="0.75" bottom="0.75" header="0.3" footer="0.3"/>
  <pageSetup paperSize="5" orientation="landscape" r:id="rId1"/>
  <headerFooter>
    <oddHeader>&amp;C2017-2019 Louisiana WIC Approved Foods Product Review</oddHeader>
  </headerFooter>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zoomScaleNormal="100" workbookViewId="0">
      <selection activeCell="A27" sqref="A27"/>
    </sheetView>
  </sheetViews>
  <sheetFormatPr defaultColWidth="8.7109375" defaultRowHeight="12.75" x14ac:dyDescent="0.2"/>
  <cols>
    <col min="1" max="1" width="19.140625" style="19" customWidth="1"/>
    <col min="2" max="4" width="7.140625" style="19" customWidth="1"/>
    <col min="5" max="5" width="18.5703125" style="19" customWidth="1"/>
    <col min="6" max="6" width="15.85546875" style="19" customWidth="1"/>
    <col min="7" max="7" width="14.140625" style="19" customWidth="1"/>
    <col min="8" max="8" width="12.140625" style="19" customWidth="1"/>
    <col min="9" max="9" width="16.42578125" style="42" customWidth="1"/>
    <col min="10" max="10" width="14" style="42" customWidth="1"/>
    <col min="11" max="11" width="17.85546875" style="19" customWidth="1"/>
    <col min="12" max="12" width="33.42578125" style="19" customWidth="1"/>
    <col min="13" max="13" width="31.85546875" style="19" customWidth="1"/>
    <col min="14" max="20" width="13.5703125" style="19" customWidth="1"/>
    <col min="21" max="21" width="34.140625" style="19" customWidth="1"/>
    <col min="22" max="16384" width="8.7109375" style="19"/>
  </cols>
  <sheetData>
    <row r="1" spans="1:14" s="11" customFormat="1" ht="99.95" customHeight="1" x14ac:dyDescent="0.2">
      <c r="A1" s="104" t="s">
        <v>178</v>
      </c>
      <c r="B1" s="104"/>
      <c r="C1" s="104"/>
      <c r="D1" s="104"/>
      <c r="E1" s="104"/>
      <c r="F1" s="104"/>
      <c r="G1" s="104"/>
      <c r="H1" s="104"/>
    </row>
    <row r="2" spans="1:14" ht="15" x14ac:dyDescent="0.25">
      <c r="A2" s="31"/>
      <c r="B2" s="30"/>
      <c r="C2" s="35"/>
      <c r="D2" s="35"/>
      <c r="E2" s="31"/>
      <c r="F2" s="32"/>
      <c r="G2" s="32"/>
      <c r="H2" s="32"/>
      <c r="I2" s="33"/>
      <c r="J2" s="33"/>
      <c r="K2" s="31"/>
      <c r="L2" s="31"/>
      <c r="M2" s="34"/>
      <c r="N2" s="34"/>
    </row>
    <row r="3" spans="1:14" ht="37.5" customHeight="1" x14ac:dyDescent="0.2">
      <c r="A3" s="105" t="s">
        <v>75</v>
      </c>
      <c r="B3" s="105"/>
      <c r="C3" s="105"/>
      <c r="D3" s="105"/>
      <c r="E3" s="105"/>
      <c r="F3" s="105" t="s">
        <v>79</v>
      </c>
      <c r="G3" s="105"/>
      <c r="H3" s="105"/>
      <c r="I3" s="105"/>
      <c r="J3" s="33"/>
      <c r="K3" s="31"/>
      <c r="L3" s="31"/>
      <c r="M3" s="34"/>
      <c r="N3" s="34"/>
    </row>
    <row r="4" spans="1:14" ht="14.45" customHeight="1" x14ac:dyDescent="0.2">
      <c r="A4" s="102" t="s">
        <v>309</v>
      </c>
      <c r="B4" s="102"/>
      <c r="C4" s="102"/>
      <c r="D4" s="102"/>
      <c r="E4" s="102"/>
      <c r="F4" s="102" t="s">
        <v>176</v>
      </c>
      <c r="G4" s="102"/>
      <c r="H4" s="102"/>
      <c r="I4" s="102"/>
      <c r="J4" s="33"/>
      <c r="K4" s="36"/>
      <c r="L4" s="36"/>
      <c r="M4" s="37"/>
      <c r="N4" s="37"/>
    </row>
    <row r="5" spans="1:14" ht="14.45" customHeight="1" x14ac:dyDescent="0.2">
      <c r="A5" s="102" t="s">
        <v>174</v>
      </c>
      <c r="B5" s="102"/>
      <c r="C5" s="102"/>
      <c r="D5" s="102"/>
      <c r="E5" s="102"/>
      <c r="F5" s="124" t="s">
        <v>162</v>
      </c>
      <c r="G5" s="124"/>
      <c r="H5" s="124"/>
      <c r="I5" s="124"/>
      <c r="J5" s="33"/>
      <c r="K5" s="36"/>
      <c r="L5" s="36"/>
      <c r="M5" s="37"/>
      <c r="N5" s="37"/>
    </row>
    <row r="6" spans="1:14" ht="14.45" customHeight="1" x14ac:dyDescent="0.2">
      <c r="A6" s="102" t="s">
        <v>158</v>
      </c>
      <c r="B6" s="102"/>
      <c r="C6" s="102"/>
      <c r="D6" s="102"/>
      <c r="E6" s="102"/>
      <c r="F6" s="109" t="s">
        <v>163</v>
      </c>
      <c r="G6" s="109"/>
      <c r="H6" s="109"/>
      <c r="I6" s="109"/>
      <c r="J6" s="33"/>
      <c r="K6" s="36"/>
      <c r="L6" s="36"/>
      <c r="M6" s="37"/>
      <c r="N6" s="37"/>
    </row>
    <row r="7" spans="1:14" ht="14.45" customHeight="1" x14ac:dyDescent="0.2">
      <c r="A7" s="102" t="s">
        <v>160</v>
      </c>
      <c r="B7" s="102"/>
      <c r="C7" s="102"/>
      <c r="D7" s="102"/>
      <c r="E7" s="102"/>
      <c r="F7" s="109" t="s">
        <v>164</v>
      </c>
      <c r="G7" s="109"/>
      <c r="H7" s="109"/>
      <c r="I7" s="109"/>
      <c r="J7" s="33"/>
      <c r="K7" s="36"/>
      <c r="L7" s="36"/>
      <c r="M7" s="37"/>
      <c r="N7" s="37"/>
    </row>
    <row r="8" spans="1:14" ht="14.45" customHeight="1" x14ac:dyDescent="0.2">
      <c r="A8" s="102" t="s">
        <v>175</v>
      </c>
      <c r="B8" s="102"/>
      <c r="C8" s="102"/>
      <c r="D8" s="102"/>
      <c r="E8" s="102"/>
      <c r="F8" s="109" t="s">
        <v>165</v>
      </c>
      <c r="G8" s="109"/>
      <c r="H8" s="109"/>
      <c r="I8" s="109"/>
      <c r="J8" s="33"/>
      <c r="K8" s="36"/>
      <c r="L8" s="36"/>
      <c r="M8" s="37"/>
      <c r="N8" s="37"/>
    </row>
    <row r="9" spans="1:14" ht="14.45" customHeight="1" x14ac:dyDescent="0.2">
      <c r="A9" s="102" t="s">
        <v>308</v>
      </c>
      <c r="B9" s="102"/>
      <c r="C9" s="102"/>
      <c r="D9" s="102"/>
      <c r="E9" s="102"/>
      <c r="F9" s="109" t="s">
        <v>166</v>
      </c>
      <c r="G9" s="109"/>
      <c r="H9" s="109"/>
      <c r="I9" s="109"/>
      <c r="J9" s="33"/>
      <c r="K9" s="36"/>
      <c r="L9" s="36"/>
      <c r="M9" s="37"/>
      <c r="N9" s="37"/>
    </row>
    <row r="10" spans="1:14" ht="14.45" customHeight="1" x14ac:dyDescent="0.2">
      <c r="F10" s="109" t="s">
        <v>131</v>
      </c>
      <c r="G10" s="109"/>
      <c r="H10" s="109"/>
      <c r="I10" s="109"/>
      <c r="J10" s="33"/>
      <c r="K10" s="36"/>
      <c r="L10" s="36"/>
      <c r="M10" s="37"/>
      <c r="N10" s="37"/>
    </row>
    <row r="11" spans="1:14" ht="14.45" customHeight="1" x14ac:dyDescent="0.2">
      <c r="A11" s="59"/>
      <c r="B11" s="59"/>
      <c r="C11" s="59"/>
      <c r="D11" s="59"/>
      <c r="E11" s="59"/>
      <c r="F11" s="59"/>
      <c r="G11" s="33"/>
      <c r="H11" s="32"/>
      <c r="I11" s="33"/>
      <c r="J11" s="33"/>
      <c r="K11" s="36"/>
      <c r="L11" s="36"/>
      <c r="M11" s="37"/>
      <c r="N11" s="37"/>
    </row>
    <row r="12" spans="1:14" ht="14.45" customHeight="1" x14ac:dyDescent="0.2">
      <c r="A12" s="59"/>
      <c r="B12" s="59"/>
      <c r="C12" s="59"/>
      <c r="D12" s="59"/>
      <c r="E12" s="59"/>
      <c r="F12" s="59"/>
      <c r="G12" s="33"/>
      <c r="H12" s="32"/>
      <c r="I12" s="33"/>
      <c r="J12" s="33"/>
      <c r="K12" s="36"/>
      <c r="L12" s="36"/>
      <c r="M12" s="37"/>
      <c r="N12" s="37"/>
    </row>
    <row r="13" spans="1:14" ht="14.45" customHeight="1" x14ac:dyDescent="0.2">
      <c r="A13" s="59"/>
      <c r="B13" s="59"/>
      <c r="C13" s="59"/>
      <c r="D13" s="59"/>
      <c r="E13" s="59"/>
      <c r="F13" s="59"/>
      <c r="G13" s="32"/>
      <c r="H13" s="32"/>
      <c r="I13" s="33"/>
      <c r="J13" s="33"/>
      <c r="K13" s="31"/>
      <c r="L13" s="31"/>
      <c r="M13" s="34"/>
      <c r="N13" s="34"/>
    </row>
    <row r="14" spans="1:14" ht="14.25" x14ac:dyDescent="0.2">
      <c r="A14" s="45"/>
      <c r="B14" s="45"/>
      <c r="C14" s="48"/>
      <c r="D14" s="48"/>
      <c r="E14" s="45"/>
      <c r="F14" s="46"/>
      <c r="G14" s="32"/>
      <c r="H14" s="32"/>
      <c r="I14" s="33"/>
      <c r="J14" s="33"/>
      <c r="K14" s="31"/>
      <c r="L14" s="31"/>
      <c r="M14" s="34"/>
      <c r="N14" s="34"/>
    </row>
    <row r="15" spans="1:14" ht="14.45" customHeight="1" x14ac:dyDescent="0.2">
      <c r="A15" s="105" t="s">
        <v>44</v>
      </c>
      <c r="B15" s="105"/>
      <c r="C15" s="105"/>
      <c r="D15" s="105"/>
      <c r="E15" s="105"/>
      <c r="F15" s="105"/>
      <c r="G15" s="32"/>
      <c r="H15" s="32"/>
      <c r="I15" s="33"/>
      <c r="J15" s="33"/>
      <c r="K15" s="31"/>
      <c r="L15" s="31"/>
      <c r="M15" s="34"/>
      <c r="N15" s="34"/>
    </row>
    <row r="16" spans="1:14" ht="24.95" customHeight="1" x14ac:dyDescent="0.2">
      <c r="A16" s="106" t="s">
        <v>167</v>
      </c>
      <c r="B16" s="110"/>
      <c r="C16" s="110"/>
      <c r="D16" s="110"/>
      <c r="E16" s="110"/>
      <c r="F16" s="110"/>
      <c r="G16" s="32"/>
      <c r="H16" s="31"/>
      <c r="I16" s="38"/>
      <c r="J16" s="38"/>
      <c r="K16" s="31"/>
      <c r="L16" s="31"/>
      <c r="M16" s="34"/>
      <c r="N16" s="34"/>
    </row>
    <row r="17" spans="1:14" ht="24.95" customHeight="1" x14ac:dyDescent="0.2">
      <c r="A17" s="106" t="s">
        <v>168</v>
      </c>
      <c r="B17" s="106"/>
      <c r="C17" s="106"/>
      <c r="D17" s="106"/>
      <c r="E17" s="106"/>
      <c r="F17" s="106"/>
      <c r="G17" s="32"/>
      <c r="H17" s="31"/>
      <c r="I17" s="38"/>
      <c r="J17" s="38"/>
      <c r="K17" s="31"/>
      <c r="L17" s="31"/>
      <c r="M17" s="34"/>
      <c r="N17" s="34"/>
    </row>
    <row r="18" spans="1:14" ht="24.95" customHeight="1" x14ac:dyDescent="0.2">
      <c r="A18" s="106" t="s">
        <v>169</v>
      </c>
      <c r="B18" s="106"/>
      <c r="C18" s="106"/>
      <c r="D18" s="106"/>
      <c r="E18" s="106"/>
      <c r="F18" s="106"/>
      <c r="G18" s="32"/>
      <c r="H18" s="31"/>
      <c r="I18" s="38"/>
      <c r="J18" s="38"/>
      <c r="K18" s="31"/>
      <c r="L18" s="31"/>
      <c r="M18" s="34"/>
      <c r="N18" s="34"/>
    </row>
    <row r="19" spans="1:14" ht="24.95" customHeight="1" x14ac:dyDescent="0.2">
      <c r="A19" s="106" t="s">
        <v>170</v>
      </c>
      <c r="B19" s="110"/>
      <c r="C19" s="110"/>
      <c r="D19" s="110"/>
      <c r="E19" s="110"/>
      <c r="F19" s="110"/>
      <c r="G19" s="32"/>
      <c r="H19" s="31"/>
      <c r="I19" s="38"/>
      <c r="J19" s="38"/>
      <c r="K19" s="31"/>
      <c r="L19" s="31"/>
      <c r="M19" s="34"/>
      <c r="N19" s="34"/>
    </row>
    <row r="20" spans="1:14" s="44" customFormat="1" x14ac:dyDescent="0.2">
      <c r="A20" s="49"/>
      <c r="B20" s="49"/>
      <c r="C20" s="49"/>
      <c r="D20" s="49"/>
      <c r="E20" s="50"/>
      <c r="F20" s="51"/>
      <c r="G20" s="47"/>
      <c r="H20" s="52"/>
      <c r="I20" s="52"/>
      <c r="J20" s="52"/>
      <c r="K20" s="45"/>
      <c r="L20" s="45"/>
      <c r="M20" s="53"/>
      <c r="N20" s="53"/>
    </row>
    <row r="21" spans="1:14" s="44" customFormat="1" x14ac:dyDescent="0.2">
      <c r="A21" s="57" t="s">
        <v>61</v>
      </c>
      <c r="B21" s="45"/>
      <c r="C21" s="45"/>
      <c r="D21" s="45"/>
      <c r="E21" s="45"/>
      <c r="F21" s="45"/>
      <c r="G21" s="46"/>
      <c r="H21" s="45"/>
      <c r="I21" s="52"/>
      <c r="J21" s="52"/>
      <c r="K21" s="45"/>
      <c r="L21" s="45"/>
      <c r="M21" s="53"/>
      <c r="N21" s="53"/>
    </row>
    <row r="22" spans="1:14" s="44" customFormat="1" x14ac:dyDescent="0.2">
      <c r="A22" s="45" t="s">
        <v>48</v>
      </c>
      <c r="B22" s="45"/>
      <c r="C22" s="45"/>
      <c r="D22" s="45"/>
      <c r="E22" s="45"/>
      <c r="F22" s="45"/>
      <c r="G22" s="46"/>
      <c r="H22" s="45"/>
      <c r="I22" s="52"/>
      <c r="J22" s="52"/>
      <c r="K22" s="45"/>
      <c r="L22" s="45"/>
      <c r="M22" s="53"/>
      <c r="N22" s="53"/>
    </row>
    <row r="23" spans="1:14" s="44" customFormat="1" x14ac:dyDescent="0.2">
      <c r="A23" s="45" t="s">
        <v>49</v>
      </c>
      <c r="B23" s="45"/>
      <c r="C23" s="54"/>
      <c r="D23" s="54"/>
      <c r="E23" s="45"/>
      <c r="F23" s="54"/>
      <c r="G23" s="46"/>
      <c r="H23" s="45"/>
      <c r="I23" s="52"/>
      <c r="J23" s="52"/>
      <c r="K23" s="45"/>
      <c r="L23" s="45"/>
      <c r="M23" s="53"/>
      <c r="N23" s="53"/>
    </row>
    <row r="24" spans="1:14" ht="14.25" x14ac:dyDescent="0.2">
      <c r="A24" s="54" t="s">
        <v>62</v>
      </c>
      <c r="B24" s="39"/>
      <c r="C24" s="39"/>
      <c r="D24" s="39"/>
      <c r="E24" s="39"/>
      <c r="F24" s="39"/>
      <c r="G24" s="32"/>
      <c r="H24" s="31"/>
      <c r="I24" s="38"/>
      <c r="J24" s="38"/>
      <c r="K24" s="31"/>
      <c r="L24" s="31"/>
      <c r="M24" s="34"/>
      <c r="N24" s="34"/>
    </row>
    <row r="25" spans="1:14" ht="14.25" x14ac:dyDescent="0.2">
      <c r="A25" s="53"/>
      <c r="B25" s="34"/>
      <c r="C25" s="40"/>
      <c r="D25" s="40"/>
      <c r="E25" s="34"/>
      <c r="F25" s="40"/>
      <c r="G25" s="41"/>
      <c r="H25" s="34"/>
      <c r="I25" s="1"/>
      <c r="J25" s="1"/>
      <c r="K25" s="34"/>
      <c r="L25" s="34"/>
      <c r="M25" s="34"/>
      <c r="N25" s="34"/>
    </row>
    <row r="26" spans="1:14" ht="25.5" customHeight="1" x14ac:dyDescent="0.2">
      <c r="A26" s="60" t="s">
        <v>0</v>
      </c>
      <c r="B26" s="61" t="s">
        <v>73</v>
      </c>
      <c r="C26" s="61" t="s">
        <v>74</v>
      </c>
      <c r="D26" s="61" t="s">
        <v>1</v>
      </c>
      <c r="E26" s="61" t="s">
        <v>50</v>
      </c>
      <c r="F26" s="61" t="s">
        <v>51</v>
      </c>
      <c r="G26" s="61" t="s">
        <v>70</v>
      </c>
      <c r="H26" s="61" t="s">
        <v>193</v>
      </c>
      <c r="I26" s="61" t="s">
        <v>171</v>
      </c>
      <c r="J26" s="61" t="s">
        <v>172</v>
      </c>
      <c r="K26" s="61" t="s">
        <v>173</v>
      </c>
      <c r="L26" s="62" t="s">
        <v>311</v>
      </c>
    </row>
    <row r="27" spans="1:14" ht="14.1" customHeight="1" x14ac:dyDescent="0.2">
      <c r="A27" s="64"/>
      <c r="B27" s="67" t="str">
        <f>IFERROR(CODE(RIGHT(WheatBread91415[[#This Row],[UPC]],1)) - 48,"")</f>
        <v/>
      </c>
      <c r="C27" s="67" t="str">
        <f>IFERROR(CODE(10 - MOD(3*SUM(MID(WheatBread91415[UPC],2,1),MID(WheatBread91415[UPC],4,1),MID(WheatBread91415[UPC],6,1),MID(WheatBread91415[UPC],8,1),MID(WheatBread91415[UPC],10,1),MID(WheatBread91415[UPC],12,1))+SUM(MID(WheatBread91415[UPC],1,1),MID(WheatBread91415[UPC],3,1),MID(WheatBread91415[UPC],5,1),MID(WheatBread91415[UPC],7,1),MID(WheatBread91415[UPC],9,1),MID(WheatBread91415[UPC],11,1)),10))-48,"")</f>
        <v/>
      </c>
      <c r="D27" s="67" t="str">
        <f>IF(WheatBread91415[[#This Row],[Calc Check]]="","",IF(WheatBread91415[[#This Row],[Calc Check]]=10,IF(WheatBread91415[[#This Row],[UPC Check]]=0,"YES","NO"),IF(WheatBread91415[[#This Row],[Calc Check]]=WheatBread91415[[#This Row],[UPC Check]],"YES","NO")))</f>
        <v/>
      </c>
      <c r="E27" s="65"/>
      <c r="F27" s="65"/>
      <c r="G27" s="65"/>
      <c r="H27" s="65"/>
      <c r="I27" s="63"/>
      <c r="J27" s="65"/>
      <c r="K27" s="65"/>
      <c r="L27" s="66"/>
    </row>
    <row r="28" spans="1:14" ht="14.1" customHeight="1" x14ac:dyDescent="0.2">
      <c r="A28" s="64"/>
      <c r="B28" s="67" t="str">
        <f>IFERROR(CODE(RIGHT(WheatBread91415[[#This Row],[UPC]],1)) - 48,"")</f>
        <v/>
      </c>
      <c r="C28" s="67" t="str">
        <f>IFERROR(CODE(10 - MOD(3*SUM(MID(WheatBread91415[UPC],2,1),MID(WheatBread91415[UPC],4,1),MID(WheatBread91415[UPC],6,1),MID(WheatBread91415[UPC],8,1),MID(WheatBread91415[UPC],10,1),MID(WheatBread91415[UPC],12,1))+SUM(MID(WheatBread91415[UPC],1,1),MID(WheatBread91415[UPC],3,1),MID(WheatBread91415[UPC],5,1),MID(WheatBread91415[UPC],7,1),MID(WheatBread91415[UPC],9,1),MID(WheatBread91415[UPC],11,1)),10))-48,"")</f>
        <v/>
      </c>
      <c r="D28" s="67" t="str">
        <f>IF(WheatBread91415[[#This Row],[Calc Check]]="","",IF(WheatBread91415[[#This Row],[Calc Check]]=10,IF(WheatBread91415[[#This Row],[UPC Check]]=0,"YES","NO"),IF(WheatBread91415[[#This Row],[Calc Check]]=WheatBread91415[[#This Row],[UPC Check]],"YES","NO")))</f>
        <v/>
      </c>
      <c r="E28" s="65"/>
      <c r="F28" s="65"/>
      <c r="G28" s="65"/>
      <c r="H28" s="65"/>
      <c r="I28" s="63"/>
      <c r="J28" s="65"/>
      <c r="K28" s="65"/>
      <c r="L28" s="66"/>
    </row>
    <row r="29" spans="1:14" ht="14.1" customHeight="1" x14ac:dyDescent="0.2">
      <c r="A29" s="64"/>
      <c r="B29" s="67" t="str">
        <f>IFERROR(CODE(RIGHT(WheatBread91415[[#This Row],[UPC]],1)) - 48,"")</f>
        <v/>
      </c>
      <c r="C29" s="67" t="str">
        <f>IFERROR(CODE(10 - MOD(3*SUM(MID(WheatBread91415[UPC],2,1),MID(WheatBread91415[UPC],4,1),MID(WheatBread91415[UPC],6,1),MID(WheatBread91415[UPC],8,1),MID(WheatBread91415[UPC],10,1),MID(WheatBread91415[UPC],12,1))+SUM(MID(WheatBread91415[UPC],1,1),MID(WheatBread91415[UPC],3,1),MID(WheatBread91415[UPC],5,1),MID(WheatBread91415[UPC],7,1),MID(WheatBread91415[UPC],9,1),MID(WheatBread91415[UPC],11,1)),10))-48,"")</f>
        <v/>
      </c>
      <c r="D29" s="67" t="str">
        <f>IF(WheatBread91415[[#This Row],[Calc Check]]="","",IF(WheatBread91415[[#This Row],[Calc Check]]=10,IF(WheatBread91415[[#This Row],[UPC Check]]=0,"YES","NO"),IF(WheatBread91415[[#This Row],[Calc Check]]=WheatBread91415[[#This Row],[UPC Check]],"YES","NO")))</f>
        <v/>
      </c>
      <c r="E29" s="65"/>
      <c r="F29" s="65"/>
      <c r="G29" s="65"/>
      <c r="H29" s="65"/>
      <c r="I29" s="63"/>
      <c r="J29" s="65"/>
      <c r="K29" s="65"/>
      <c r="L29" s="66"/>
    </row>
    <row r="30" spans="1:14" ht="14.1" customHeight="1" x14ac:dyDescent="0.2">
      <c r="A30" s="64"/>
      <c r="B30" s="67" t="str">
        <f>IFERROR(CODE(RIGHT(WheatBread91415[[#This Row],[UPC]],1)) - 48,"")</f>
        <v/>
      </c>
      <c r="C30" s="67" t="str">
        <f>IFERROR(CODE(10 - MOD(3*SUM(MID(WheatBread91415[UPC],2,1),MID(WheatBread91415[UPC],4,1),MID(WheatBread91415[UPC],6,1),MID(WheatBread91415[UPC],8,1),MID(WheatBread91415[UPC],10,1),MID(WheatBread91415[UPC],12,1))+SUM(MID(WheatBread91415[UPC],1,1),MID(WheatBread91415[UPC],3,1),MID(WheatBread91415[UPC],5,1),MID(WheatBread91415[UPC],7,1),MID(WheatBread91415[UPC],9,1),MID(WheatBread91415[UPC],11,1)),10))-48,"")</f>
        <v/>
      </c>
      <c r="D30" s="67" t="str">
        <f>IF(WheatBread91415[[#This Row],[Calc Check]]="","",IF(WheatBread91415[[#This Row],[Calc Check]]=10,IF(WheatBread91415[[#This Row],[UPC Check]]=0,"YES","NO"),IF(WheatBread91415[[#This Row],[Calc Check]]=WheatBread91415[[#This Row],[UPC Check]],"YES","NO")))</f>
        <v/>
      </c>
      <c r="E30" s="65"/>
      <c r="F30" s="65"/>
      <c r="G30" s="65"/>
      <c r="H30" s="65"/>
      <c r="I30" s="63"/>
      <c r="J30" s="65"/>
      <c r="K30" s="65"/>
      <c r="L30" s="66"/>
    </row>
    <row r="31" spans="1:14" ht="14.1" customHeight="1" x14ac:dyDescent="0.2">
      <c r="A31" s="64"/>
      <c r="B31" s="67" t="str">
        <f>IFERROR(CODE(RIGHT(WheatBread91415[[#This Row],[UPC]],1)) - 48,"")</f>
        <v/>
      </c>
      <c r="C31" s="67" t="str">
        <f>IFERROR(CODE(10 - MOD(3*SUM(MID(WheatBread91415[UPC],2,1),MID(WheatBread91415[UPC],4,1),MID(WheatBread91415[UPC],6,1),MID(WheatBread91415[UPC],8,1),MID(WheatBread91415[UPC],10,1),MID(WheatBread91415[UPC],12,1))+SUM(MID(WheatBread91415[UPC],1,1),MID(WheatBread91415[UPC],3,1),MID(WheatBread91415[UPC],5,1),MID(WheatBread91415[UPC],7,1),MID(WheatBread91415[UPC],9,1),MID(WheatBread91415[UPC],11,1)),10))-48,"")</f>
        <v/>
      </c>
      <c r="D31" s="67" t="str">
        <f>IF(WheatBread91415[[#This Row],[Calc Check]]="","",IF(WheatBread91415[[#This Row],[Calc Check]]=10,IF(WheatBread91415[[#This Row],[UPC Check]]=0,"YES","NO"),IF(WheatBread91415[[#This Row],[Calc Check]]=WheatBread91415[[#This Row],[UPC Check]],"YES","NO")))</f>
        <v/>
      </c>
      <c r="E31" s="65"/>
      <c r="F31" s="65"/>
      <c r="G31" s="65"/>
      <c r="H31" s="65"/>
      <c r="I31" s="63"/>
      <c r="J31" s="65"/>
      <c r="K31" s="65"/>
      <c r="L31" s="66"/>
    </row>
    <row r="32" spans="1:14" ht="14.1" customHeight="1" x14ac:dyDescent="0.2">
      <c r="A32" s="64"/>
      <c r="B32" s="67" t="str">
        <f>IFERROR(CODE(RIGHT(WheatBread91415[[#This Row],[UPC]],1)) - 48,"")</f>
        <v/>
      </c>
      <c r="C32" s="67" t="str">
        <f>IFERROR(CODE(10 - MOD(3*SUM(MID(WheatBread91415[UPC],2,1),MID(WheatBread91415[UPC],4,1),MID(WheatBread91415[UPC],6,1),MID(WheatBread91415[UPC],8,1),MID(WheatBread91415[UPC],10,1),MID(WheatBread91415[UPC],12,1))+SUM(MID(WheatBread91415[UPC],1,1),MID(WheatBread91415[UPC],3,1),MID(WheatBread91415[UPC],5,1),MID(WheatBread91415[UPC],7,1),MID(WheatBread91415[UPC],9,1),MID(WheatBread91415[UPC],11,1)),10))-48,"")</f>
        <v/>
      </c>
      <c r="D32" s="67" t="str">
        <f>IF(WheatBread91415[[#This Row],[Calc Check]]="","",IF(WheatBread91415[[#This Row],[Calc Check]]=10,IF(WheatBread91415[[#This Row],[UPC Check]]=0,"YES","NO"),IF(WheatBread91415[[#This Row],[Calc Check]]=WheatBread91415[[#This Row],[UPC Check]],"YES","NO")))</f>
        <v/>
      </c>
      <c r="E32" s="65"/>
      <c r="F32" s="65"/>
      <c r="G32" s="65"/>
      <c r="H32" s="65"/>
      <c r="I32" s="63"/>
      <c r="J32" s="65"/>
      <c r="K32" s="65"/>
      <c r="L32" s="66"/>
    </row>
    <row r="33" spans="1:12" ht="14.1" customHeight="1" x14ac:dyDescent="0.2">
      <c r="A33" s="64"/>
      <c r="B33" s="67" t="str">
        <f>IFERROR(CODE(RIGHT(WheatBread91415[[#This Row],[UPC]],1)) - 48,"")</f>
        <v/>
      </c>
      <c r="C33" s="67" t="str">
        <f>IFERROR(CODE(10 - MOD(3*SUM(MID(WheatBread91415[UPC],2,1),MID(WheatBread91415[UPC],4,1),MID(WheatBread91415[UPC],6,1),MID(WheatBread91415[UPC],8,1),MID(WheatBread91415[UPC],10,1),MID(WheatBread91415[UPC],12,1))+SUM(MID(WheatBread91415[UPC],1,1),MID(WheatBread91415[UPC],3,1),MID(WheatBread91415[UPC],5,1),MID(WheatBread91415[UPC],7,1),MID(WheatBread91415[UPC],9,1),MID(WheatBread91415[UPC],11,1)),10))-48,"")</f>
        <v/>
      </c>
      <c r="D33" s="67" t="str">
        <f>IF(WheatBread91415[[#This Row],[Calc Check]]="","",IF(WheatBread91415[[#This Row],[Calc Check]]=10,IF(WheatBread91415[[#This Row],[UPC Check]]=0,"YES","NO"),IF(WheatBread91415[[#This Row],[Calc Check]]=WheatBread91415[[#This Row],[UPC Check]],"YES","NO")))</f>
        <v/>
      </c>
      <c r="E33" s="65"/>
      <c r="F33" s="65"/>
      <c r="G33" s="65"/>
      <c r="H33" s="65"/>
      <c r="I33" s="63"/>
      <c r="J33" s="65"/>
      <c r="K33" s="65"/>
      <c r="L33" s="66"/>
    </row>
    <row r="34" spans="1:12" ht="14.1" customHeight="1" x14ac:dyDescent="0.2">
      <c r="A34" s="64"/>
      <c r="B34" s="67" t="str">
        <f>IFERROR(CODE(RIGHT(WheatBread91415[[#This Row],[UPC]],1)) - 48,"")</f>
        <v/>
      </c>
      <c r="C34" s="67" t="str">
        <f>IFERROR(CODE(10 - MOD(3*SUM(MID(WheatBread91415[UPC],2,1),MID(WheatBread91415[UPC],4,1),MID(WheatBread91415[UPC],6,1),MID(WheatBread91415[UPC],8,1),MID(WheatBread91415[UPC],10,1),MID(WheatBread91415[UPC],12,1))+SUM(MID(WheatBread91415[UPC],1,1),MID(WheatBread91415[UPC],3,1),MID(WheatBread91415[UPC],5,1),MID(WheatBread91415[UPC],7,1),MID(WheatBread91415[UPC],9,1),MID(WheatBread91415[UPC],11,1)),10))-48,"")</f>
        <v/>
      </c>
      <c r="D34" s="67" t="str">
        <f>IF(WheatBread91415[[#This Row],[Calc Check]]="","",IF(WheatBread91415[[#This Row],[Calc Check]]=10,IF(WheatBread91415[[#This Row],[UPC Check]]=0,"YES","NO"),IF(WheatBread91415[[#This Row],[Calc Check]]=WheatBread91415[[#This Row],[UPC Check]],"YES","NO")))</f>
        <v/>
      </c>
      <c r="E34" s="65"/>
      <c r="F34" s="65"/>
      <c r="G34" s="65"/>
      <c r="H34" s="65"/>
      <c r="I34" s="63"/>
      <c r="J34" s="65"/>
      <c r="K34" s="65"/>
      <c r="L34" s="66"/>
    </row>
    <row r="35" spans="1:12" ht="14.1" customHeight="1" x14ac:dyDescent="0.2">
      <c r="A35" s="64"/>
      <c r="B35" s="67" t="str">
        <f>IFERROR(CODE(RIGHT(WheatBread91415[[#This Row],[UPC]],1)) - 48,"")</f>
        <v/>
      </c>
      <c r="C35" s="67" t="str">
        <f>IFERROR(CODE(10 - MOD(3*SUM(MID(WheatBread91415[UPC],2,1),MID(WheatBread91415[UPC],4,1),MID(WheatBread91415[UPC],6,1),MID(WheatBread91415[UPC],8,1),MID(WheatBread91415[UPC],10,1),MID(WheatBread91415[UPC],12,1))+SUM(MID(WheatBread91415[UPC],1,1),MID(WheatBread91415[UPC],3,1),MID(WheatBread91415[UPC],5,1),MID(WheatBread91415[UPC],7,1),MID(WheatBread91415[UPC],9,1),MID(WheatBread91415[UPC],11,1)),10))-48,"")</f>
        <v/>
      </c>
      <c r="D35" s="67" t="str">
        <f>IF(WheatBread91415[[#This Row],[Calc Check]]="","",IF(WheatBread91415[[#This Row],[Calc Check]]=10,IF(WheatBread91415[[#This Row],[UPC Check]]=0,"YES","NO"),IF(WheatBread91415[[#This Row],[Calc Check]]=WheatBread91415[[#This Row],[UPC Check]],"YES","NO")))</f>
        <v/>
      </c>
      <c r="E35" s="65"/>
      <c r="F35" s="65"/>
      <c r="G35" s="65"/>
      <c r="H35" s="65"/>
      <c r="I35" s="63"/>
      <c r="J35" s="65"/>
      <c r="K35" s="65"/>
      <c r="L35" s="66"/>
    </row>
    <row r="36" spans="1:12" ht="14.1" customHeight="1" x14ac:dyDescent="0.2">
      <c r="A36" s="64"/>
      <c r="B36" s="67" t="str">
        <f>IFERROR(CODE(RIGHT(WheatBread91415[[#This Row],[UPC]],1)) - 48,"")</f>
        <v/>
      </c>
      <c r="C36" s="67" t="str">
        <f>IFERROR(CODE(10 - MOD(3*SUM(MID(WheatBread91415[UPC],2,1),MID(WheatBread91415[UPC],4,1),MID(WheatBread91415[UPC],6,1),MID(WheatBread91415[UPC],8,1),MID(WheatBread91415[UPC],10,1),MID(WheatBread91415[UPC],12,1))+SUM(MID(WheatBread91415[UPC],1,1),MID(WheatBread91415[UPC],3,1),MID(WheatBread91415[UPC],5,1),MID(WheatBread91415[UPC],7,1),MID(WheatBread91415[UPC],9,1),MID(WheatBread91415[UPC],11,1)),10))-48,"")</f>
        <v/>
      </c>
      <c r="D36" s="67" t="str">
        <f>IF(WheatBread91415[[#This Row],[Calc Check]]="","",IF(WheatBread91415[[#This Row],[Calc Check]]=10,IF(WheatBread91415[[#This Row],[UPC Check]]=0,"YES","NO"),IF(WheatBread91415[[#This Row],[Calc Check]]=WheatBread91415[[#This Row],[UPC Check]],"YES","NO")))</f>
        <v/>
      </c>
      <c r="E36" s="65"/>
      <c r="F36" s="65"/>
      <c r="G36" s="65"/>
      <c r="H36" s="65"/>
      <c r="I36" s="63"/>
      <c r="J36" s="65"/>
      <c r="K36" s="65"/>
      <c r="L36" s="66"/>
    </row>
    <row r="37" spans="1:12" ht="14.1" customHeight="1" x14ac:dyDescent="0.2">
      <c r="A37" s="64"/>
      <c r="B37" s="67" t="str">
        <f>IFERROR(CODE(RIGHT(WheatBread91415[[#This Row],[UPC]],1)) - 48,"")</f>
        <v/>
      </c>
      <c r="C37" s="67" t="str">
        <f>IFERROR(CODE(10 - MOD(3*SUM(MID(WheatBread91415[UPC],2,1),MID(WheatBread91415[UPC],4,1),MID(WheatBread91415[UPC],6,1),MID(WheatBread91415[UPC],8,1),MID(WheatBread91415[UPC],10,1),MID(WheatBread91415[UPC],12,1))+SUM(MID(WheatBread91415[UPC],1,1),MID(WheatBread91415[UPC],3,1),MID(WheatBread91415[UPC],5,1),MID(WheatBread91415[UPC],7,1),MID(WheatBread91415[UPC],9,1),MID(WheatBread91415[UPC],11,1)),10))-48,"")</f>
        <v/>
      </c>
      <c r="D37" s="67" t="str">
        <f>IF(WheatBread91415[[#This Row],[Calc Check]]="","",IF(WheatBread91415[[#This Row],[Calc Check]]=10,IF(WheatBread91415[[#This Row],[UPC Check]]=0,"YES","NO"),IF(WheatBread91415[[#This Row],[Calc Check]]=WheatBread91415[[#This Row],[UPC Check]],"YES","NO")))</f>
        <v/>
      </c>
      <c r="E37" s="65"/>
      <c r="F37" s="65"/>
      <c r="G37" s="65"/>
      <c r="H37" s="65"/>
      <c r="I37" s="63"/>
      <c r="J37" s="65"/>
      <c r="K37" s="65"/>
      <c r="L37" s="66"/>
    </row>
    <row r="38" spans="1:12" ht="14.1" customHeight="1" x14ac:dyDescent="0.2">
      <c r="A38" s="64"/>
      <c r="B38" s="67" t="str">
        <f>IFERROR(CODE(RIGHT(WheatBread91415[[#This Row],[UPC]],1)) - 48,"")</f>
        <v/>
      </c>
      <c r="C38" s="67" t="str">
        <f>IFERROR(CODE(10 - MOD(3*SUM(MID(WheatBread91415[UPC],2,1),MID(WheatBread91415[UPC],4,1),MID(WheatBread91415[UPC],6,1),MID(WheatBread91415[UPC],8,1),MID(WheatBread91415[UPC],10,1),MID(WheatBread91415[UPC],12,1))+SUM(MID(WheatBread91415[UPC],1,1),MID(WheatBread91415[UPC],3,1),MID(WheatBread91415[UPC],5,1),MID(WheatBread91415[UPC],7,1),MID(WheatBread91415[UPC],9,1),MID(WheatBread91415[UPC],11,1)),10))-48,"")</f>
        <v/>
      </c>
      <c r="D38" s="67" t="str">
        <f>IF(WheatBread91415[[#This Row],[Calc Check]]="","",IF(WheatBread91415[[#This Row],[Calc Check]]=10,IF(WheatBread91415[[#This Row],[UPC Check]]=0,"YES","NO"),IF(WheatBread91415[[#This Row],[Calc Check]]=WheatBread91415[[#This Row],[UPC Check]],"YES","NO")))</f>
        <v/>
      </c>
      <c r="E38" s="65"/>
      <c r="F38" s="65"/>
      <c r="G38" s="65"/>
      <c r="H38" s="65"/>
      <c r="I38" s="63"/>
      <c r="J38" s="65"/>
      <c r="K38" s="65"/>
      <c r="L38" s="66"/>
    </row>
    <row r="39" spans="1:12" ht="14.1" customHeight="1" x14ac:dyDescent="0.2">
      <c r="A39" s="64"/>
      <c r="B39" s="67" t="str">
        <f>IFERROR(CODE(RIGHT(WheatBread91415[[#This Row],[UPC]],1)) - 48,"")</f>
        <v/>
      </c>
      <c r="C39" s="67" t="str">
        <f>IFERROR(CODE(10 - MOD(3*SUM(MID(WheatBread91415[UPC],2,1),MID(WheatBread91415[UPC],4,1),MID(WheatBread91415[UPC],6,1),MID(WheatBread91415[UPC],8,1),MID(WheatBread91415[UPC],10,1),MID(WheatBread91415[UPC],12,1))+SUM(MID(WheatBread91415[UPC],1,1),MID(WheatBread91415[UPC],3,1),MID(WheatBread91415[UPC],5,1),MID(WheatBread91415[UPC],7,1),MID(WheatBread91415[UPC],9,1),MID(WheatBread91415[UPC],11,1)),10))-48,"")</f>
        <v/>
      </c>
      <c r="D39" s="67" t="str">
        <f>IF(WheatBread91415[[#This Row],[Calc Check]]="","",IF(WheatBread91415[[#This Row],[Calc Check]]=10,IF(WheatBread91415[[#This Row],[UPC Check]]=0,"YES","NO"),IF(WheatBread91415[[#This Row],[Calc Check]]=WheatBread91415[[#This Row],[UPC Check]],"YES","NO")))</f>
        <v/>
      </c>
      <c r="E39" s="65"/>
      <c r="F39" s="65"/>
      <c r="G39" s="65"/>
      <c r="H39" s="65"/>
      <c r="I39" s="63"/>
      <c r="J39" s="65"/>
      <c r="K39" s="65"/>
      <c r="L39" s="66"/>
    </row>
    <row r="40" spans="1:12" ht="14.1" customHeight="1" x14ac:dyDescent="0.2">
      <c r="A40" s="64"/>
      <c r="B40" s="67" t="str">
        <f>IFERROR(CODE(RIGHT(WheatBread91415[[#This Row],[UPC]],1)) - 48,"")</f>
        <v/>
      </c>
      <c r="C40" s="67" t="str">
        <f>IFERROR(CODE(10 - MOD(3*SUM(MID(WheatBread91415[UPC],2,1),MID(WheatBread91415[UPC],4,1),MID(WheatBread91415[UPC],6,1),MID(WheatBread91415[UPC],8,1),MID(WheatBread91415[UPC],10,1),MID(WheatBread91415[UPC],12,1))+SUM(MID(WheatBread91415[UPC],1,1),MID(WheatBread91415[UPC],3,1),MID(WheatBread91415[UPC],5,1),MID(WheatBread91415[UPC],7,1),MID(WheatBread91415[UPC],9,1),MID(WheatBread91415[UPC],11,1)),10))-48,"")</f>
        <v/>
      </c>
      <c r="D40" s="67" t="str">
        <f>IF(WheatBread91415[[#This Row],[Calc Check]]="","",IF(WheatBread91415[[#This Row],[Calc Check]]=10,IF(WheatBread91415[[#This Row],[UPC Check]]=0,"YES","NO"),IF(WheatBread91415[[#This Row],[Calc Check]]=WheatBread91415[[#This Row],[UPC Check]],"YES","NO")))</f>
        <v/>
      </c>
      <c r="E40" s="65"/>
      <c r="F40" s="65"/>
      <c r="G40" s="65"/>
      <c r="H40" s="65"/>
      <c r="I40" s="63"/>
      <c r="J40" s="65"/>
      <c r="K40" s="65"/>
      <c r="L40" s="66"/>
    </row>
    <row r="41" spans="1:12" ht="14.1" customHeight="1" x14ac:dyDescent="0.2">
      <c r="A41" s="64"/>
      <c r="B41" s="67" t="str">
        <f>IFERROR(CODE(RIGHT(WheatBread91415[[#This Row],[UPC]],1)) - 48,"")</f>
        <v/>
      </c>
      <c r="C41" s="67" t="str">
        <f>IFERROR(CODE(10 - MOD(3*SUM(MID(WheatBread91415[UPC],2,1),MID(WheatBread91415[UPC],4,1),MID(WheatBread91415[UPC],6,1),MID(WheatBread91415[UPC],8,1),MID(WheatBread91415[UPC],10,1),MID(WheatBread91415[UPC],12,1))+SUM(MID(WheatBread91415[UPC],1,1),MID(WheatBread91415[UPC],3,1),MID(WheatBread91415[UPC],5,1),MID(WheatBread91415[UPC],7,1),MID(WheatBread91415[UPC],9,1),MID(WheatBread91415[UPC],11,1)),10))-48,"")</f>
        <v/>
      </c>
      <c r="D41" s="67" t="str">
        <f>IF(WheatBread91415[[#This Row],[Calc Check]]="","",IF(WheatBread91415[[#This Row],[Calc Check]]=10,IF(WheatBread91415[[#This Row],[UPC Check]]=0,"YES","NO"),IF(WheatBread91415[[#This Row],[Calc Check]]=WheatBread91415[[#This Row],[UPC Check]],"YES","NO")))</f>
        <v/>
      </c>
      <c r="E41" s="65"/>
      <c r="F41" s="65"/>
      <c r="G41" s="65"/>
      <c r="H41" s="65"/>
      <c r="I41" s="63"/>
      <c r="J41" s="65"/>
      <c r="K41" s="65"/>
      <c r="L41" s="66"/>
    </row>
    <row r="42" spans="1:12" ht="14.1" customHeight="1" x14ac:dyDescent="0.2">
      <c r="A42" s="64"/>
      <c r="B42" s="67" t="str">
        <f>IFERROR(CODE(RIGHT(WheatBread91415[[#This Row],[UPC]],1)) - 48,"")</f>
        <v/>
      </c>
      <c r="C42" s="67" t="str">
        <f>IFERROR(CODE(10 - MOD(3*SUM(MID(WheatBread91415[UPC],2,1),MID(WheatBread91415[UPC],4,1),MID(WheatBread91415[UPC],6,1),MID(WheatBread91415[UPC],8,1),MID(WheatBread91415[UPC],10,1),MID(WheatBread91415[UPC],12,1))+SUM(MID(WheatBread91415[UPC],1,1),MID(WheatBread91415[UPC],3,1),MID(WheatBread91415[UPC],5,1),MID(WheatBread91415[UPC],7,1),MID(WheatBread91415[UPC],9,1),MID(WheatBread91415[UPC],11,1)),10))-48,"")</f>
        <v/>
      </c>
      <c r="D42" s="67" t="str">
        <f>IF(WheatBread91415[[#This Row],[Calc Check]]="","",IF(WheatBread91415[[#This Row],[Calc Check]]=10,IF(WheatBread91415[[#This Row],[UPC Check]]=0,"YES","NO"),IF(WheatBread91415[[#This Row],[Calc Check]]=WheatBread91415[[#This Row],[UPC Check]],"YES","NO")))</f>
        <v/>
      </c>
      <c r="E42" s="65"/>
      <c r="F42" s="65"/>
      <c r="G42" s="65"/>
      <c r="H42" s="65"/>
      <c r="I42" s="63"/>
      <c r="J42" s="65"/>
      <c r="K42" s="65"/>
      <c r="L42" s="66"/>
    </row>
    <row r="43" spans="1:12" ht="14.1" customHeight="1" x14ac:dyDescent="0.2">
      <c r="A43" s="64"/>
      <c r="B43" s="67" t="str">
        <f>IFERROR(CODE(RIGHT(WheatBread91415[[#This Row],[UPC]],1)) - 48,"")</f>
        <v/>
      </c>
      <c r="C43" s="67" t="str">
        <f>IFERROR(CODE(10 - MOD(3*SUM(MID(WheatBread91415[UPC],2,1),MID(WheatBread91415[UPC],4,1),MID(WheatBread91415[UPC],6,1),MID(WheatBread91415[UPC],8,1),MID(WheatBread91415[UPC],10,1),MID(WheatBread91415[UPC],12,1))+SUM(MID(WheatBread91415[UPC],1,1),MID(WheatBread91415[UPC],3,1),MID(WheatBread91415[UPC],5,1),MID(WheatBread91415[UPC],7,1),MID(WheatBread91415[UPC],9,1),MID(WheatBread91415[UPC],11,1)),10))-48,"")</f>
        <v/>
      </c>
      <c r="D43" s="67" t="str">
        <f>IF(WheatBread91415[[#This Row],[Calc Check]]="","",IF(WheatBread91415[[#This Row],[Calc Check]]=10,IF(WheatBread91415[[#This Row],[UPC Check]]=0,"YES","NO"),IF(WheatBread91415[[#This Row],[Calc Check]]=WheatBread91415[[#This Row],[UPC Check]],"YES","NO")))</f>
        <v/>
      </c>
      <c r="E43" s="65"/>
      <c r="F43" s="65"/>
      <c r="G43" s="65"/>
      <c r="H43" s="65"/>
      <c r="I43" s="63"/>
      <c r="J43" s="65"/>
      <c r="K43" s="65"/>
      <c r="L43" s="66"/>
    </row>
    <row r="44" spans="1:12" ht="14.1" customHeight="1" x14ac:dyDescent="0.2">
      <c r="A44" s="64"/>
      <c r="B44" s="67" t="str">
        <f>IFERROR(CODE(RIGHT(WheatBread91415[[#This Row],[UPC]],1)) - 48,"")</f>
        <v/>
      </c>
      <c r="C44" s="67" t="str">
        <f>IFERROR(CODE(10 - MOD(3*SUM(MID(WheatBread91415[UPC],2,1),MID(WheatBread91415[UPC],4,1),MID(WheatBread91415[UPC],6,1),MID(WheatBread91415[UPC],8,1),MID(WheatBread91415[UPC],10,1),MID(WheatBread91415[UPC],12,1))+SUM(MID(WheatBread91415[UPC],1,1),MID(WheatBread91415[UPC],3,1),MID(WheatBread91415[UPC],5,1),MID(WheatBread91415[UPC],7,1),MID(WheatBread91415[UPC],9,1),MID(WheatBread91415[UPC],11,1)),10))-48,"")</f>
        <v/>
      </c>
      <c r="D44" s="67" t="str">
        <f>IF(WheatBread91415[[#This Row],[Calc Check]]="","",IF(WheatBread91415[[#This Row],[Calc Check]]=10,IF(WheatBread91415[[#This Row],[UPC Check]]=0,"YES","NO"),IF(WheatBread91415[[#This Row],[Calc Check]]=WheatBread91415[[#This Row],[UPC Check]],"YES","NO")))</f>
        <v/>
      </c>
      <c r="E44" s="65"/>
      <c r="F44" s="65"/>
      <c r="G44" s="65"/>
      <c r="H44" s="65"/>
      <c r="I44" s="63"/>
      <c r="J44" s="65"/>
      <c r="K44" s="65"/>
      <c r="L44" s="66"/>
    </row>
    <row r="45" spans="1:12" ht="14.1" customHeight="1" x14ac:dyDescent="0.2">
      <c r="A45" s="64"/>
      <c r="B45" s="67" t="str">
        <f>IFERROR(CODE(RIGHT(WheatBread91415[[#This Row],[UPC]],1)) - 48,"")</f>
        <v/>
      </c>
      <c r="C45" s="67" t="str">
        <f>IFERROR(CODE(10 - MOD(3*SUM(MID(WheatBread91415[UPC],2,1),MID(WheatBread91415[UPC],4,1),MID(WheatBread91415[UPC],6,1),MID(WheatBread91415[UPC],8,1),MID(WheatBread91415[UPC],10,1),MID(WheatBread91415[UPC],12,1))+SUM(MID(WheatBread91415[UPC],1,1),MID(WheatBread91415[UPC],3,1),MID(WheatBread91415[UPC],5,1),MID(WheatBread91415[UPC],7,1),MID(WheatBread91415[UPC],9,1),MID(WheatBread91415[UPC],11,1)),10))-48,"")</f>
        <v/>
      </c>
      <c r="D45" s="67" t="str">
        <f>IF(WheatBread91415[[#This Row],[Calc Check]]="","",IF(WheatBread91415[[#This Row],[Calc Check]]=10,IF(WheatBread91415[[#This Row],[UPC Check]]=0,"YES","NO"),IF(WheatBread91415[[#This Row],[Calc Check]]=WheatBread91415[[#This Row],[UPC Check]],"YES","NO")))</f>
        <v/>
      </c>
      <c r="E45" s="65"/>
      <c r="F45" s="65"/>
      <c r="G45" s="65"/>
      <c r="H45" s="65"/>
      <c r="I45" s="63"/>
      <c r="J45" s="65"/>
      <c r="K45" s="65"/>
      <c r="L45" s="66"/>
    </row>
  </sheetData>
  <sheetProtection algorithmName="SHA-512" hashValue="/Eqhol0Q6O9O6DPS0g0y5w1bTPSgCfblpqklU+4e5KSUCd68MJ0Nfkup90zQMdR/Gd13aIbXqTkICO894V8Dhg==" saltValue="oFnlg4XsjQ0Kf+ppa4eyEg==" spinCount="100000" sheet="1" objects="1" scenarios="1" selectLockedCells="1"/>
  <mergeCells count="21">
    <mergeCell ref="A1:H1"/>
    <mergeCell ref="A3:E3"/>
    <mergeCell ref="F3:I3"/>
    <mergeCell ref="A4:E4"/>
    <mergeCell ref="F4:I4"/>
    <mergeCell ref="A19:F19"/>
    <mergeCell ref="A9:E9"/>
    <mergeCell ref="A5:E5"/>
    <mergeCell ref="F6:I6"/>
    <mergeCell ref="A6:E6"/>
    <mergeCell ref="F7:I7"/>
    <mergeCell ref="F8:I8"/>
    <mergeCell ref="F9:I9"/>
    <mergeCell ref="A7:E7"/>
    <mergeCell ref="A8:E8"/>
    <mergeCell ref="F10:I10"/>
    <mergeCell ref="A15:F15"/>
    <mergeCell ref="A16:F16"/>
    <mergeCell ref="A17:F17"/>
    <mergeCell ref="A18:F18"/>
    <mergeCell ref="F5:I5"/>
  </mergeCells>
  <dataValidations count="2">
    <dataValidation operator="equal" allowBlank="1" showInputMessage="1" showErrorMessage="1" sqref="I27:I45"/>
    <dataValidation allowBlank="1" showInputMessage="1" sqref="L27:L45"/>
  </dataValidations>
  <pageMargins left="0.7" right="0.7" top="0.75" bottom="0.75" header="0.3" footer="0.3"/>
  <pageSetup paperSize="5" orientation="landscape" r:id="rId1"/>
  <headerFooter>
    <oddHeader>&amp;C2017-2019 Louisiana WIC Approved Foods Product Review</oddHead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zoomScaleNormal="100" workbookViewId="0">
      <selection activeCell="B3" sqref="B3"/>
    </sheetView>
  </sheetViews>
  <sheetFormatPr defaultColWidth="9.140625" defaultRowHeight="12.75" x14ac:dyDescent="0.2"/>
  <cols>
    <col min="1" max="1" width="27.28515625" style="3" customWidth="1"/>
    <col min="2" max="2" width="56.7109375" style="3" customWidth="1"/>
    <col min="3" max="16384" width="9.140625" style="3"/>
  </cols>
  <sheetData>
    <row r="1" spans="1:2" s="11" customFormat="1" ht="99.95" customHeight="1" x14ac:dyDescent="0.2">
      <c r="B1" s="12" t="s">
        <v>43</v>
      </c>
    </row>
    <row r="2" spans="1:2" s="11" customFormat="1" ht="15" thickBot="1" x14ac:dyDescent="0.25">
      <c r="A2" s="13"/>
      <c r="B2" s="13"/>
    </row>
    <row r="3" spans="1:2" ht="26.1" customHeight="1" thickBot="1" x14ac:dyDescent="0.25">
      <c r="A3" s="10" t="s">
        <v>27</v>
      </c>
      <c r="B3" s="28"/>
    </row>
    <row r="4" spans="1:2" ht="12.6" customHeight="1" thickBot="1" x14ac:dyDescent="0.25">
      <c r="A4" s="10"/>
      <c r="B4" s="20"/>
    </row>
    <row r="5" spans="1:2" ht="24.95" customHeight="1" thickBot="1" x14ac:dyDescent="0.25">
      <c r="A5" s="10" t="s">
        <v>28</v>
      </c>
      <c r="B5" s="26"/>
    </row>
    <row r="6" spans="1:2" ht="13.5" thickBot="1" x14ac:dyDescent="0.25">
      <c r="A6" s="10"/>
      <c r="B6" s="9"/>
    </row>
    <row r="7" spans="1:2" ht="26.1" customHeight="1" thickBot="1" x14ac:dyDescent="0.25">
      <c r="A7" s="10" t="s">
        <v>29</v>
      </c>
      <c r="B7" s="26"/>
    </row>
    <row r="8" spans="1:2" ht="13.5" thickBot="1" x14ac:dyDescent="0.25">
      <c r="A8" s="10"/>
      <c r="B8" s="9"/>
    </row>
    <row r="9" spans="1:2" ht="38.450000000000003" customHeight="1" thickBot="1" x14ac:dyDescent="0.25">
      <c r="A9" s="10" t="s">
        <v>243</v>
      </c>
      <c r="B9" s="26"/>
    </row>
    <row r="10" spans="1:2" ht="12.95" customHeight="1" x14ac:dyDescent="0.2">
      <c r="A10" s="10"/>
      <c r="B10" s="29"/>
    </row>
    <row r="11" spans="1:2" s="2" customFormat="1" ht="37.5" customHeight="1" thickBot="1" x14ac:dyDescent="0.25">
      <c r="B11" s="10" t="s">
        <v>30</v>
      </c>
    </row>
    <row r="12" spans="1:2" ht="24.95" customHeight="1" thickBot="1" x14ac:dyDescent="0.25">
      <c r="A12" s="10" t="s">
        <v>31</v>
      </c>
      <c r="B12" s="26"/>
    </row>
    <row r="13" spans="1:2" ht="13.5" thickBot="1" x14ac:dyDescent="0.25">
      <c r="A13" s="10"/>
      <c r="B13" s="9"/>
    </row>
    <row r="14" spans="1:2" ht="25.5" customHeight="1" thickBot="1" x14ac:dyDescent="0.25">
      <c r="A14" s="10" t="s">
        <v>32</v>
      </c>
      <c r="B14" s="26"/>
    </row>
    <row r="15" spans="1:2" ht="13.5" thickBot="1" x14ac:dyDescent="0.25">
      <c r="A15" s="10"/>
      <c r="B15" s="9"/>
    </row>
    <row r="16" spans="1:2" ht="24.95" customHeight="1" thickBot="1" x14ac:dyDescent="0.25">
      <c r="A16" s="10" t="s">
        <v>36</v>
      </c>
      <c r="B16" s="27"/>
    </row>
    <row r="17" spans="1:2" ht="13.5" thickBot="1" x14ac:dyDescent="0.25">
      <c r="A17" s="10"/>
      <c r="B17" s="9"/>
    </row>
    <row r="18" spans="1:2" ht="24.95" customHeight="1" thickBot="1" x14ac:dyDescent="0.25">
      <c r="A18" s="10" t="s">
        <v>41</v>
      </c>
      <c r="B18" s="27"/>
    </row>
    <row r="19" spans="1:2" ht="13.5" thickBot="1" x14ac:dyDescent="0.25">
      <c r="A19" s="10"/>
      <c r="B19" s="9"/>
    </row>
    <row r="20" spans="1:2" ht="24.95" customHeight="1" thickBot="1" x14ac:dyDescent="0.25">
      <c r="A20" s="10" t="s">
        <v>33</v>
      </c>
      <c r="B20" s="26"/>
    </row>
    <row r="21" spans="1:2" x14ac:dyDescent="0.2">
      <c r="A21" s="10"/>
      <c r="B21" s="9"/>
    </row>
    <row r="22" spans="1:2" ht="37.5" customHeight="1" thickBot="1" x14ac:dyDescent="0.25">
      <c r="B22" s="10" t="s">
        <v>34</v>
      </c>
    </row>
    <row r="23" spans="1:2" ht="12.95" customHeight="1" x14ac:dyDescent="0.2">
      <c r="A23" s="10" t="s">
        <v>37</v>
      </c>
      <c r="B23" s="23"/>
    </row>
    <row r="24" spans="1:2" ht="14.25" x14ac:dyDescent="0.2">
      <c r="A24" s="10" t="s">
        <v>38</v>
      </c>
      <c r="B24" s="24"/>
    </row>
    <row r="25" spans="1:2" x14ac:dyDescent="0.2">
      <c r="A25" s="10" t="s">
        <v>39</v>
      </c>
      <c r="B25" s="25"/>
    </row>
    <row r="26" spans="1:2" x14ac:dyDescent="0.2">
      <c r="A26" s="10" t="s">
        <v>40</v>
      </c>
      <c r="B26" s="21" t="s">
        <v>42</v>
      </c>
    </row>
    <row r="27" spans="1:2" ht="12.75" customHeight="1" thickBot="1" x14ac:dyDescent="0.25">
      <c r="A27" s="10" t="s">
        <v>35</v>
      </c>
      <c r="B27" s="22"/>
    </row>
    <row r="28" spans="1:2" ht="12.75" customHeight="1" x14ac:dyDescent="0.2">
      <c r="A28" s="4"/>
      <c r="B28" s="17"/>
    </row>
    <row r="29" spans="1:2" ht="12.75" customHeight="1" x14ac:dyDescent="0.2">
      <c r="A29" s="4"/>
      <c r="B29" s="17"/>
    </row>
    <row r="30" spans="1:2" ht="12.75" customHeight="1" x14ac:dyDescent="0.2">
      <c r="A30" s="4"/>
      <c r="B30" s="17"/>
    </row>
    <row r="31" spans="1:2" ht="12.75" customHeight="1" x14ac:dyDescent="0.2">
      <c r="A31" s="4"/>
      <c r="B31" s="2"/>
    </row>
    <row r="32" spans="1:2" ht="12.75" customHeight="1" x14ac:dyDescent="0.2">
      <c r="A32" s="4"/>
      <c r="B32" s="2"/>
    </row>
    <row r="33" spans="1:2" x14ac:dyDescent="0.2">
      <c r="A33" s="4"/>
      <c r="B33" s="2"/>
    </row>
    <row r="34" spans="1:2" x14ac:dyDescent="0.2">
      <c r="A34" s="4"/>
      <c r="B34" s="2"/>
    </row>
    <row r="35" spans="1:2" x14ac:dyDescent="0.2">
      <c r="A35" s="18"/>
      <c r="B35" s="2"/>
    </row>
    <row r="36" spans="1:2" x14ac:dyDescent="0.2">
      <c r="A36" s="2"/>
      <c r="B36" s="2"/>
    </row>
    <row r="37" spans="1:2" x14ac:dyDescent="0.2">
      <c r="B37" s="2"/>
    </row>
    <row r="38" spans="1:2" x14ac:dyDescent="0.2">
      <c r="B38" s="2"/>
    </row>
  </sheetData>
  <sheetProtection algorithmName="SHA-512" hashValue="tMhQZIMUIZGrkrEUWdLT7GumaKSuRpZzMiFEvP5TofXM93WzTgBKfuDpC87AgP81tq3mseDvpMCMIlIUMsde/w==" saltValue="vSHXLs7BynhDic8Q0LBLlQ==" spinCount="100000" sheet="1" objects="1" scenarios="1" selectLockedCells="1"/>
  <dataValidations count="4">
    <dataValidation type="date" operator="greaterThanOrEqual" allowBlank="1" showInputMessage="1" showErrorMessage="1" errorTitle="Date of Submission" error="Please confirm that the date of submission is in the year 2022." sqref="B3">
      <formula1>44562</formula1>
    </dataValidation>
    <dataValidation type="list" showInputMessage="1" showErrorMessage="1" sqref="B7">
      <formula1>"Manufacturer, Food Wholesaler, Food Distributor, WIC Corporate Vendor, WIC Independent Grocer, Other"</formula1>
    </dataValidation>
    <dataValidation type="textLength" operator="equal" showErrorMessage="1" errorTitle="Invalid Phone Number" error="Please enter a 10-digit phone number." sqref="B16">
      <formula1>10</formula1>
    </dataValidation>
    <dataValidation type="textLength" operator="equal" showInputMessage="1" showErrorMessage="1" errorTitle="Enter FAX Number" error="Please enter a 10-digit FAX number, or ten zeros (0000000000) if business has no FAX." sqref="B18">
      <formula1>10</formula1>
    </dataValidation>
  </dataValidations>
  <pageMargins left="0.75" right="0.75" top="0.25" bottom="0.25" header="0.5" footer="0.5"/>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zoomScaleNormal="100" workbookViewId="0">
      <selection activeCell="A27" sqref="A27"/>
    </sheetView>
  </sheetViews>
  <sheetFormatPr defaultColWidth="8.7109375" defaultRowHeight="12.75" x14ac:dyDescent="0.2"/>
  <cols>
    <col min="1" max="1" width="19.140625" style="19" customWidth="1"/>
    <col min="2" max="4" width="7.140625" style="19" customWidth="1"/>
    <col min="5" max="5" width="20" style="19" customWidth="1"/>
    <col min="6" max="6" width="15.85546875" style="19" customWidth="1"/>
    <col min="7" max="7" width="14.140625" style="19" customWidth="1"/>
    <col min="8" max="8" width="14.28515625" style="19" customWidth="1"/>
    <col min="9" max="9" width="14.140625" style="42" customWidth="1"/>
    <col min="10" max="10" width="38" style="42" customWidth="1"/>
    <col min="11" max="11" width="13.5703125" style="19" customWidth="1"/>
    <col min="12" max="12" width="33.42578125" style="19" customWidth="1"/>
    <col min="13" max="13" width="22.7109375" style="19" customWidth="1"/>
    <col min="14" max="20" width="13.5703125" style="19" customWidth="1"/>
    <col min="21" max="21" width="34.140625" style="19" customWidth="1"/>
    <col min="22" max="16384" width="8.7109375" style="19"/>
  </cols>
  <sheetData>
    <row r="1" spans="1:14" s="11" customFormat="1" ht="99.95" customHeight="1" x14ac:dyDescent="0.2">
      <c r="A1" s="104" t="s">
        <v>290</v>
      </c>
      <c r="B1" s="104"/>
      <c r="C1" s="104"/>
      <c r="D1" s="104"/>
      <c r="E1" s="104"/>
      <c r="F1" s="104"/>
      <c r="G1" s="104"/>
      <c r="H1" s="104"/>
    </row>
    <row r="2" spans="1:14" ht="15" x14ac:dyDescent="0.25">
      <c r="A2" s="31"/>
      <c r="B2" s="30"/>
      <c r="C2" s="35"/>
      <c r="D2" s="35"/>
      <c r="E2" s="31"/>
      <c r="F2" s="32"/>
      <c r="G2" s="32"/>
      <c r="H2" s="32"/>
      <c r="I2" s="90"/>
      <c r="J2" s="90"/>
      <c r="K2" s="31"/>
      <c r="L2" s="31"/>
      <c r="M2" s="34"/>
      <c r="N2" s="34"/>
    </row>
    <row r="3" spans="1:14" ht="37.5" customHeight="1" x14ac:dyDescent="0.2">
      <c r="A3" s="105" t="s">
        <v>75</v>
      </c>
      <c r="B3" s="105"/>
      <c r="C3" s="105"/>
      <c r="D3" s="105"/>
      <c r="E3" s="105"/>
      <c r="F3" s="105" t="s">
        <v>79</v>
      </c>
      <c r="G3" s="105"/>
      <c r="H3" s="105"/>
      <c r="I3" s="105"/>
      <c r="J3" s="90"/>
      <c r="K3" s="31"/>
      <c r="L3" s="31"/>
      <c r="M3" s="34"/>
      <c r="N3" s="34"/>
    </row>
    <row r="4" spans="1:14" ht="14.45" customHeight="1" x14ac:dyDescent="0.2">
      <c r="A4" s="102" t="s">
        <v>291</v>
      </c>
      <c r="B4" s="102"/>
      <c r="C4" s="102"/>
      <c r="D4" s="102"/>
      <c r="E4" s="102"/>
      <c r="F4" s="102" t="s">
        <v>233</v>
      </c>
      <c r="G4" s="102"/>
      <c r="H4" s="102"/>
      <c r="I4" s="102"/>
      <c r="J4" s="90"/>
      <c r="K4" s="36"/>
      <c r="L4" s="36"/>
      <c r="M4" s="37"/>
      <c r="N4" s="37"/>
    </row>
    <row r="5" spans="1:14" ht="14.45" customHeight="1" x14ac:dyDescent="0.2">
      <c r="A5" s="102" t="s">
        <v>292</v>
      </c>
      <c r="B5" s="102"/>
      <c r="C5" s="102"/>
      <c r="D5" s="102"/>
      <c r="E5" s="102"/>
      <c r="F5" s="103" t="s">
        <v>294</v>
      </c>
      <c r="G5" s="103"/>
      <c r="H5" s="103"/>
      <c r="I5" s="103"/>
      <c r="J5" s="90"/>
      <c r="K5" s="36"/>
      <c r="L5" s="36"/>
      <c r="M5" s="37"/>
      <c r="N5" s="37"/>
    </row>
    <row r="6" spans="1:14" ht="14.45" customHeight="1" x14ac:dyDescent="0.2">
      <c r="A6" s="102" t="s">
        <v>300</v>
      </c>
      <c r="B6" s="102"/>
      <c r="C6" s="102"/>
      <c r="D6" s="102"/>
      <c r="E6" s="102"/>
      <c r="F6" s="102" t="s">
        <v>234</v>
      </c>
      <c r="G6" s="102"/>
      <c r="H6" s="102"/>
      <c r="I6" s="102"/>
      <c r="J6" s="90"/>
      <c r="K6" s="36"/>
      <c r="L6" s="36"/>
      <c r="M6" s="37"/>
      <c r="N6" s="37"/>
    </row>
    <row r="7" spans="1:14" ht="14.45" customHeight="1" x14ac:dyDescent="0.2">
      <c r="A7" s="102" t="s">
        <v>297</v>
      </c>
      <c r="B7" s="102"/>
      <c r="C7" s="102"/>
      <c r="D7" s="102"/>
      <c r="E7" s="102"/>
      <c r="F7" s="102" t="s">
        <v>295</v>
      </c>
      <c r="G7" s="102"/>
      <c r="H7" s="102"/>
      <c r="I7" s="102"/>
      <c r="J7" s="90"/>
      <c r="K7" s="36"/>
      <c r="L7" s="36"/>
      <c r="M7" s="37"/>
      <c r="N7" s="37"/>
    </row>
    <row r="8" spans="1:14" ht="15.6" customHeight="1" x14ac:dyDescent="0.2">
      <c r="F8" s="102" t="s">
        <v>301</v>
      </c>
      <c r="G8" s="102"/>
      <c r="H8" s="102"/>
      <c r="I8" s="102"/>
      <c r="J8" s="90"/>
      <c r="K8" s="36"/>
      <c r="L8" s="36"/>
      <c r="M8" s="37"/>
      <c r="N8" s="37"/>
    </row>
    <row r="9" spans="1:14" ht="15.6" customHeight="1" x14ac:dyDescent="0.2">
      <c r="F9" s="102" t="s">
        <v>302</v>
      </c>
      <c r="G9" s="102"/>
      <c r="H9" s="102"/>
      <c r="I9" s="102"/>
      <c r="J9" s="94"/>
      <c r="K9" s="36"/>
      <c r="L9" s="36"/>
      <c r="M9" s="37"/>
      <c r="N9" s="37"/>
    </row>
    <row r="10" spans="1:14" ht="15.6" customHeight="1" x14ac:dyDescent="0.2">
      <c r="A10" s="102"/>
      <c r="B10" s="102"/>
      <c r="C10" s="102"/>
      <c r="D10" s="102"/>
      <c r="E10" s="102"/>
      <c r="F10" s="102" t="s">
        <v>235</v>
      </c>
      <c r="G10" s="102"/>
      <c r="H10" s="102"/>
      <c r="I10" s="102"/>
      <c r="J10" s="90"/>
      <c r="K10" s="36"/>
      <c r="L10" s="36"/>
      <c r="M10" s="37"/>
      <c r="N10" s="37"/>
    </row>
    <row r="11" spans="1:14" ht="14.45" customHeight="1" x14ac:dyDescent="0.2">
      <c r="A11" s="102"/>
      <c r="B11" s="102"/>
      <c r="C11" s="102"/>
      <c r="D11" s="102"/>
      <c r="E11" s="102"/>
      <c r="F11" s="102"/>
      <c r="G11" s="102"/>
      <c r="H11" s="102"/>
      <c r="I11" s="102"/>
      <c r="J11" s="90"/>
      <c r="K11" s="36"/>
      <c r="L11" s="36"/>
      <c r="M11" s="37"/>
      <c r="N11" s="37"/>
    </row>
    <row r="12" spans="1:14" ht="14.45" customHeight="1" x14ac:dyDescent="0.2">
      <c r="A12" s="87"/>
      <c r="B12" s="87"/>
      <c r="C12" s="87"/>
      <c r="D12" s="87"/>
      <c r="E12" s="87"/>
      <c r="F12" s="102"/>
      <c r="G12" s="102"/>
      <c r="H12" s="102"/>
      <c r="I12" s="102"/>
      <c r="J12" s="90"/>
      <c r="K12" s="36"/>
      <c r="L12" s="36"/>
      <c r="M12" s="37"/>
      <c r="N12" s="37"/>
    </row>
    <row r="13" spans="1:14" ht="14.45" customHeight="1" x14ac:dyDescent="0.2">
      <c r="A13" s="87"/>
      <c r="B13" s="87"/>
      <c r="C13" s="87"/>
      <c r="D13" s="87"/>
      <c r="E13" s="87"/>
      <c r="F13" s="87"/>
      <c r="G13" s="90"/>
      <c r="H13" s="32"/>
      <c r="I13" s="90"/>
      <c r="J13" s="90"/>
      <c r="K13" s="36"/>
      <c r="L13" s="36"/>
      <c r="M13" s="37"/>
      <c r="N13" s="37"/>
    </row>
    <row r="14" spans="1:14" ht="14.45" customHeight="1" x14ac:dyDescent="0.2">
      <c r="A14" s="87"/>
      <c r="B14" s="87"/>
      <c r="C14" s="87"/>
      <c r="D14" s="87"/>
      <c r="E14" s="87"/>
      <c r="F14" s="87"/>
      <c r="G14" s="32"/>
      <c r="H14" s="32"/>
      <c r="I14" s="90"/>
      <c r="J14" s="90"/>
      <c r="K14" s="31"/>
      <c r="L14" s="31"/>
      <c r="M14" s="34"/>
      <c r="N14" s="34"/>
    </row>
    <row r="15" spans="1:14" ht="14.25" x14ac:dyDescent="0.2">
      <c r="A15" s="45"/>
      <c r="B15" s="45"/>
      <c r="C15" s="48"/>
      <c r="D15" s="48"/>
      <c r="E15" s="45"/>
      <c r="F15" s="89"/>
      <c r="G15" s="32"/>
      <c r="H15" s="32"/>
      <c r="I15" s="90"/>
      <c r="J15" s="90"/>
      <c r="K15" s="31"/>
      <c r="L15" s="31"/>
      <c r="M15" s="34"/>
      <c r="N15" s="34"/>
    </row>
    <row r="16" spans="1:14" ht="14.45" customHeight="1" x14ac:dyDescent="0.2">
      <c r="A16" s="105" t="s">
        <v>44</v>
      </c>
      <c r="B16" s="105"/>
      <c r="C16" s="105"/>
      <c r="D16" s="105"/>
      <c r="E16" s="105"/>
      <c r="F16" s="105"/>
      <c r="G16" s="105"/>
      <c r="H16" s="105"/>
      <c r="I16" s="105"/>
      <c r="J16" s="90"/>
      <c r="K16" s="31"/>
      <c r="L16" s="31"/>
      <c r="M16" s="34"/>
      <c r="N16" s="34"/>
    </row>
    <row r="17" spans="1:14" ht="18.75" customHeight="1" x14ac:dyDescent="0.2">
      <c r="A17" s="106" t="s">
        <v>298</v>
      </c>
      <c r="B17" s="106"/>
      <c r="C17" s="106"/>
      <c r="D17" s="106"/>
      <c r="E17" s="106"/>
      <c r="F17" s="106"/>
      <c r="G17" s="106"/>
      <c r="H17" s="106"/>
      <c r="I17" s="106"/>
      <c r="J17" s="38"/>
      <c r="K17" s="31"/>
      <c r="L17" s="31"/>
      <c r="M17" s="34"/>
      <c r="N17" s="34"/>
    </row>
    <row r="18" spans="1:14" ht="18.75" customHeight="1" x14ac:dyDescent="0.2">
      <c r="A18" s="106" t="s">
        <v>299</v>
      </c>
      <c r="B18" s="106"/>
      <c r="C18" s="106"/>
      <c r="D18" s="106"/>
      <c r="E18" s="106"/>
      <c r="F18" s="106"/>
      <c r="G18" s="106"/>
      <c r="H18" s="106"/>
      <c r="I18" s="106"/>
      <c r="J18" s="38"/>
      <c r="K18" s="31"/>
      <c r="L18" s="31"/>
      <c r="M18" s="34"/>
      <c r="N18" s="34"/>
    </row>
    <row r="19" spans="1:14" ht="18.75" customHeight="1" x14ac:dyDescent="0.2">
      <c r="A19" s="106" t="s">
        <v>293</v>
      </c>
      <c r="B19" s="106"/>
      <c r="C19" s="106"/>
      <c r="D19" s="106"/>
      <c r="E19" s="106"/>
      <c r="F19" s="106"/>
      <c r="G19" s="106"/>
      <c r="H19" s="106"/>
      <c r="I19" s="106"/>
      <c r="J19" s="38"/>
      <c r="K19" s="31"/>
      <c r="L19" s="31"/>
      <c r="M19" s="34"/>
      <c r="N19" s="34"/>
    </row>
    <row r="20" spans="1:14" s="44" customFormat="1" x14ac:dyDescent="0.2">
      <c r="A20" s="49"/>
      <c r="B20" s="49"/>
      <c r="C20" s="49"/>
      <c r="D20" s="49"/>
      <c r="E20" s="50"/>
      <c r="F20" s="51"/>
      <c r="G20" s="88"/>
      <c r="H20" s="52"/>
      <c r="I20" s="52"/>
      <c r="J20" s="52"/>
      <c r="K20" s="45"/>
      <c r="L20" s="45"/>
      <c r="M20" s="53"/>
      <c r="N20" s="53"/>
    </row>
    <row r="21" spans="1:14" s="44" customFormat="1" x14ac:dyDescent="0.2">
      <c r="A21" s="57" t="s">
        <v>61</v>
      </c>
      <c r="B21" s="45"/>
      <c r="C21" s="45"/>
      <c r="D21" s="45"/>
      <c r="E21" s="45"/>
      <c r="F21" s="45"/>
      <c r="G21" s="89"/>
      <c r="H21" s="45"/>
      <c r="I21" s="52"/>
      <c r="J21" s="52"/>
      <c r="K21" s="45"/>
      <c r="L21" s="45"/>
      <c r="M21" s="53"/>
      <c r="N21" s="53"/>
    </row>
    <row r="22" spans="1:14" s="44" customFormat="1" x14ac:dyDescent="0.2">
      <c r="A22" s="45" t="s">
        <v>48</v>
      </c>
      <c r="B22" s="45"/>
      <c r="C22" s="45"/>
      <c r="D22" s="45"/>
      <c r="E22" s="45"/>
      <c r="F22" s="45"/>
      <c r="G22" s="89"/>
      <c r="H22" s="45"/>
      <c r="I22" s="52"/>
      <c r="J22" s="52"/>
      <c r="K22" s="45"/>
      <c r="L22" s="45"/>
      <c r="M22" s="53"/>
      <c r="N22" s="53"/>
    </row>
    <row r="23" spans="1:14" s="44" customFormat="1" x14ac:dyDescent="0.2">
      <c r="A23" s="45" t="s">
        <v>49</v>
      </c>
      <c r="B23" s="45"/>
      <c r="C23" s="54"/>
      <c r="D23" s="54"/>
      <c r="E23" s="45"/>
      <c r="F23" s="54"/>
      <c r="G23" s="89"/>
      <c r="H23" s="45"/>
      <c r="I23" s="52"/>
      <c r="J23" s="52"/>
      <c r="K23" s="45"/>
      <c r="L23" s="45"/>
      <c r="M23" s="53"/>
      <c r="N23" s="53"/>
    </row>
    <row r="24" spans="1:14" ht="14.25" x14ac:dyDescent="0.2">
      <c r="A24" s="54" t="s">
        <v>62</v>
      </c>
      <c r="B24" s="39"/>
      <c r="C24" s="39"/>
      <c r="D24" s="39"/>
      <c r="E24" s="39"/>
      <c r="F24" s="39"/>
      <c r="G24" s="32"/>
      <c r="H24" s="31"/>
      <c r="I24" s="38"/>
      <c r="J24" s="38"/>
      <c r="K24" s="31"/>
      <c r="L24" s="31"/>
      <c r="M24" s="34"/>
      <c r="N24" s="34"/>
    </row>
    <row r="25" spans="1:14" ht="14.25" x14ac:dyDescent="0.2">
      <c r="A25" s="53"/>
      <c r="B25" s="34"/>
      <c r="C25" s="40"/>
      <c r="D25" s="40"/>
      <c r="E25" s="34"/>
      <c r="F25" s="40"/>
      <c r="G25" s="41"/>
      <c r="H25" s="34"/>
      <c r="I25" s="1"/>
      <c r="J25" s="1"/>
      <c r="K25" s="34"/>
      <c r="L25" s="34"/>
      <c r="M25" s="34"/>
      <c r="N25" s="34"/>
    </row>
    <row r="26" spans="1:14" ht="25.5" customHeight="1" x14ac:dyDescent="0.2">
      <c r="A26" s="60" t="s">
        <v>0</v>
      </c>
      <c r="B26" s="61" t="s">
        <v>73</v>
      </c>
      <c r="C26" s="61" t="s">
        <v>74</v>
      </c>
      <c r="D26" s="61" t="s">
        <v>1</v>
      </c>
      <c r="E26" s="61" t="s">
        <v>50</v>
      </c>
      <c r="F26" s="61" t="s">
        <v>51</v>
      </c>
      <c r="G26" s="61" t="s">
        <v>70</v>
      </c>
      <c r="H26" s="61" t="s">
        <v>63</v>
      </c>
      <c r="I26" s="96" t="s">
        <v>64</v>
      </c>
      <c r="J26" s="62" t="s">
        <v>100</v>
      </c>
    </row>
    <row r="27" spans="1:14" ht="14.1" customHeight="1" x14ac:dyDescent="0.2">
      <c r="A27" s="64"/>
      <c r="B27" s="67" t="str">
        <f>IFERROR(CODE(RIGHT(WheatBread91415214[[#This Row],[UPC]],1)) - 48,"")</f>
        <v/>
      </c>
      <c r="C27" s="6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27" s="67" t="str">
        <f>IF(WheatBread91415214[[#This Row],[Calc Check]]="","",IF(WheatBread91415214[[#This Row],[Calc Check]]=10,IF(WheatBread91415214[[#This Row],[UPC Check]]=0,"YES","NO"),IF(WheatBread91415214[[#This Row],[Calc Check]]=WheatBread91415214[[#This Row],[UPC Check]],"YES","NO")))</f>
        <v/>
      </c>
      <c r="E27" s="65"/>
      <c r="F27" s="65"/>
      <c r="G27" s="65"/>
      <c r="H27" s="65"/>
      <c r="I27" s="95"/>
      <c r="J27" s="66"/>
    </row>
    <row r="28" spans="1:14" ht="14.1" customHeight="1" x14ac:dyDescent="0.2">
      <c r="A28" s="64"/>
      <c r="B28" s="67" t="str">
        <f>IFERROR(CODE(RIGHT(WheatBread91415214[[#This Row],[UPC]],1)) - 48,"")</f>
        <v/>
      </c>
      <c r="C28" s="6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28" s="67" t="str">
        <f>IF(WheatBread91415214[[#This Row],[Calc Check]]="","",IF(WheatBread91415214[[#This Row],[Calc Check]]=10,IF(WheatBread91415214[[#This Row],[UPC Check]]=0,"YES","NO"),IF(WheatBread91415214[[#This Row],[Calc Check]]=WheatBread91415214[[#This Row],[UPC Check]],"YES","NO")))</f>
        <v/>
      </c>
      <c r="E28" s="65"/>
      <c r="F28" s="65"/>
      <c r="G28" s="65"/>
      <c r="H28" s="65"/>
      <c r="I28" s="95"/>
      <c r="J28" s="66"/>
    </row>
    <row r="29" spans="1:14" ht="14.1" customHeight="1" x14ac:dyDescent="0.2">
      <c r="A29" s="64"/>
      <c r="B29" s="67" t="str">
        <f>IFERROR(CODE(RIGHT(WheatBread91415214[[#This Row],[UPC]],1)) - 48,"")</f>
        <v/>
      </c>
      <c r="C29" s="6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29" s="67" t="str">
        <f>IF(WheatBread91415214[[#This Row],[Calc Check]]="","",IF(WheatBread91415214[[#This Row],[Calc Check]]=10,IF(WheatBread91415214[[#This Row],[UPC Check]]=0,"YES","NO"),IF(WheatBread91415214[[#This Row],[Calc Check]]=WheatBread91415214[[#This Row],[UPC Check]],"YES","NO")))</f>
        <v/>
      </c>
      <c r="E29" s="65"/>
      <c r="F29" s="65"/>
      <c r="G29" s="65"/>
      <c r="H29" s="65"/>
      <c r="I29" s="95"/>
      <c r="J29" s="66"/>
    </row>
    <row r="30" spans="1:14" ht="14.1" customHeight="1" x14ac:dyDescent="0.2">
      <c r="A30" s="64"/>
      <c r="B30" s="67" t="str">
        <f>IFERROR(CODE(RIGHT(WheatBread91415214[[#This Row],[UPC]],1)) - 48,"")</f>
        <v/>
      </c>
      <c r="C30" s="6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30" s="67" t="str">
        <f>IF(WheatBread91415214[[#This Row],[Calc Check]]="","",IF(WheatBread91415214[[#This Row],[Calc Check]]=10,IF(WheatBread91415214[[#This Row],[UPC Check]]=0,"YES","NO"),IF(WheatBread91415214[[#This Row],[Calc Check]]=WheatBread91415214[[#This Row],[UPC Check]],"YES","NO")))</f>
        <v/>
      </c>
      <c r="E30" s="65"/>
      <c r="F30" s="65"/>
      <c r="G30" s="65"/>
      <c r="H30" s="65"/>
      <c r="I30" s="95"/>
      <c r="J30" s="66"/>
    </row>
    <row r="31" spans="1:14" ht="14.1" customHeight="1" x14ac:dyDescent="0.2">
      <c r="A31" s="64"/>
      <c r="B31" s="67" t="str">
        <f>IFERROR(CODE(RIGHT(WheatBread91415214[[#This Row],[UPC]],1)) - 48,"")</f>
        <v/>
      </c>
      <c r="C31" s="6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31" s="67" t="str">
        <f>IF(WheatBread91415214[[#This Row],[Calc Check]]="","",IF(WheatBread91415214[[#This Row],[Calc Check]]=10,IF(WheatBread91415214[[#This Row],[UPC Check]]=0,"YES","NO"),IF(WheatBread91415214[[#This Row],[Calc Check]]=WheatBread91415214[[#This Row],[UPC Check]],"YES","NO")))</f>
        <v/>
      </c>
      <c r="E31" s="65"/>
      <c r="F31" s="65"/>
      <c r="G31" s="65"/>
      <c r="H31" s="65"/>
      <c r="I31" s="95"/>
      <c r="J31" s="66"/>
    </row>
    <row r="32" spans="1:14" ht="14.1" customHeight="1" x14ac:dyDescent="0.2">
      <c r="A32" s="64"/>
      <c r="B32" s="67" t="str">
        <f>IFERROR(CODE(RIGHT(WheatBread91415214[[#This Row],[UPC]],1)) - 48,"")</f>
        <v/>
      </c>
      <c r="C32" s="6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32" s="67" t="str">
        <f>IF(WheatBread91415214[[#This Row],[Calc Check]]="","",IF(WheatBread91415214[[#This Row],[Calc Check]]=10,IF(WheatBread91415214[[#This Row],[UPC Check]]=0,"YES","NO"),IF(WheatBread91415214[[#This Row],[Calc Check]]=WheatBread91415214[[#This Row],[UPC Check]],"YES","NO")))</f>
        <v/>
      </c>
      <c r="E32" s="65"/>
      <c r="F32" s="65"/>
      <c r="G32" s="65"/>
      <c r="H32" s="65"/>
      <c r="I32" s="95"/>
      <c r="J32" s="66"/>
    </row>
    <row r="33" spans="1:10" ht="14.1" customHeight="1" x14ac:dyDescent="0.2">
      <c r="A33" s="64"/>
      <c r="B33" s="67" t="str">
        <f>IFERROR(CODE(RIGHT(WheatBread91415214[[#This Row],[UPC]],1)) - 48,"")</f>
        <v/>
      </c>
      <c r="C33" s="6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33" s="67" t="str">
        <f>IF(WheatBread91415214[[#This Row],[Calc Check]]="","",IF(WheatBread91415214[[#This Row],[Calc Check]]=10,IF(WheatBread91415214[[#This Row],[UPC Check]]=0,"YES","NO"),IF(WheatBread91415214[[#This Row],[Calc Check]]=WheatBread91415214[[#This Row],[UPC Check]],"YES","NO")))</f>
        <v/>
      </c>
      <c r="E33" s="65"/>
      <c r="F33" s="65"/>
      <c r="G33" s="65"/>
      <c r="H33" s="65"/>
      <c r="I33" s="95"/>
      <c r="J33" s="66"/>
    </row>
    <row r="34" spans="1:10" ht="14.1" customHeight="1" x14ac:dyDescent="0.2">
      <c r="A34" s="64"/>
      <c r="B34" s="67" t="str">
        <f>IFERROR(CODE(RIGHT(WheatBread91415214[[#This Row],[UPC]],1)) - 48,"")</f>
        <v/>
      </c>
      <c r="C34" s="6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34" s="67" t="str">
        <f>IF(WheatBread91415214[[#This Row],[Calc Check]]="","",IF(WheatBread91415214[[#This Row],[Calc Check]]=10,IF(WheatBread91415214[[#This Row],[UPC Check]]=0,"YES","NO"),IF(WheatBread91415214[[#This Row],[Calc Check]]=WheatBread91415214[[#This Row],[UPC Check]],"YES","NO")))</f>
        <v/>
      </c>
      <c r="E34" s="65"/>
      <c r="F34" s="65"/>
      <c r="G34" s="65"/>
      <c r="H34" s="65"/>
      <c r="I34" s="95"/>
      <c r="J34" s="66"/>
    </row>
    <row r="35" spans="1:10" ht="14.1" customHeight="1" x14ac:dyDescent="0.2">
      <c r="A35" s="64"/>
      <c r="B35" s="67" t="str">
        <f>IFERROR(CODE(RIGHT(WheatBread91415214[[#This Row],[UPC]],1)) - 48,"")</f>
        <v/>
      </c>
      <c r="C35" s="6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35" s="67" t="str">
        <f>IF(WheatBread91415214[[#This Row],[Calc Check]]="","",IF(WheatBread91415214[[#This Row],[Calc Check]]=10,IF(WheatBread91415214[[#This Row],[UPC Check]]=0,"YES","NO"),IF(WheatBread91415214[[#This Row],[Calc Check]]=WheatBread91415214[[#This Row],[UPC Check]],"YES","NO")))</f>
        <v/>
      </c>
      <c r="E35" s="65"/>
      <c r="F35" s="65"/>
      <c r="G35" s="65"/>
      <c r="H35" s="65"/>
      <c r="I35" s="95"/>
      <c r="J35" s="66"/>
    </row>
    <row r="36" spans="1:10" ht="14.1" customHeight="1" x14ac:dyDescent="0.2">
      <c r="A36" s="64"/>
      <c r="B36" s="67" t="str">
        <f>IFERROR(CODE(RIGHT(WheatBread91415214[[#This Row],[UPC]],1)) - 48,"")</f>
        <v/>
      </c>
      <c r="C36" s="6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36" s="67" t="str">
        <f>IF(WheatBread91415214[[#This Row],[Calc Check]]="","",IF(WheatBread91415214[[#This Row],[Calc Check]]=10,IF(WheatBread91415214[[#This Row],[UPC Check]]=0,"YES","NO"),IF(WheatBread91415214[[#This Row],[Calc Check]]=WheatBread91415214[[#This Row],[UPC Check]],"YES","NO")))</f>
        <v/>
      </c>
      <c r="E36" s="65"/>
      <c r="F36" s="65"/>
      <c r="G36" s="65"/>
      <c r="H36" s="65"/>
      <c r="I36" s="95"/>
      <c r="J36" s="66"/>
    </row>
    <row r="37" spans="1:10" ht="14.1" customHeight="1" x14ac:dyDescent="0.2">
      <c r="A37" s="64"/>
      <c r="B37" s="67" t="str">
        <f>IFERROR(CODE(RIGHT(WheatBread91415214[[#This Row],[UPC]],1)) - 48,"")</f>
        <v/>
      </c>
      <c r="C37" s="6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37" s="67" t="str">
        <f>IF(WheatBread91415214[[#This Row],[Calc Check]]="","",IF(WheatBread91415214[[#This Row],[Calc Check]]=10,IF(WheatBread91415214[[#This Row],[UPC Check]]=0,"YES","NO"),IF(WheatBread91415214[[#This Row],[Calc Check]]=WheatBread91415214[[#This Row],[UPC Check]],"YES","NO")))</f>
        <v/>
      </c>
      <c r="E37" s="65"/>
      <c r="F37" s="65"/>
      <c r="G37" s="65"/>
      <c r="H37" s="65"/>
      <c r="I37" s="95"/>
      <c r="J37" s="66"/>
    </row>
    <row r="38" spans="1:10" ht="14.1" customHeight="1" x14ac:dyDescent="0.2">
      <c r="A38" s="64"/>
      <c r="B38" s="67" t="str">
        <f>IFERROR(CODE(RIGHT(WheatBread91415214[[#This Row],[UPC]],1)) - 48,"")</f>
        <v/>
      </c>
      <c r="C38" s="6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38" s="67" t="str">
        <f>IF(WheatBread91415214[[#This Row],[Calc Check]]="","",IF(WheatBread91415214[[#This Row],[Calc Check]]=10,IF(WheatBread91415214[[#This Row],[UPC Check]]=0,"YES","NO"),IF(WheatBread91415214[[#This Row],[Calc Check]]=WheatBread91415214[[#This Row],[UPC Check]],"YES","NO")))</f>
        <v/>
      </c>
      <c r="E38" s="65"/>
      <c r="F38" s="65"/>
      <c r="G38" s="65"/>
      <c r="H38" s="65"/>
      <c r="I38" s="95"/>
      <c r="J38" s="66"/>
    </row>
    <row r="39" spans="1:10" ht="14.1" customHeight="1" x14ac:dyDescent="0.2">
      <c r="A39" s="64"/>
      <c r="B39" s="67" t="str">
        <f>IFERROR(CODE(RIGHT(WheatBread91415214[[#This Row],[UPC]],1)) - 48,"")</f>
        <v/>
      </c>
      <c r="C39" s="6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39" s="67" t="str">
        <f>IF(WheatBread91415214[[#This Row],[Calc Check]]="","",IF(WheatBread91415214[[#This Row],[Calc Check]]=10,IF(WheatBread91415214[[#This Row],[UPC Check]]=0,"YES","NO"),IF(WheatBread91415214[[#This Row],[Calc Check]]=WheatBread91415214[[#This Row],[UPC Check]],"YES","NO")))</f>
        <v/>
      </c>
      <c r="E39" s="65"/>
      <c r="F39" s="65"/>
      <c r="G39" s="65"/>
      <c r="H39" s="65"/>
      <c r="I39" s="95"/>
      <c r="J39" s="66"/>
    </row>
    <row r="40" spans="1:10" ht="14.1" customHeight="1" x14ac:dyDescent="0.2">
      <c r="A40" s="64"/>
      <c r="B40" s="67" t="str">
        <f>IFERROR(CODE(RIGHT(WheatBread91415214[[#This Row],[UPC]],1)) - 48,"")</f>
        <v/>
      </c>
      <c r="C40" s="6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40" s="67" t="str">
        <f>IF(WheatBread91415214[[#This Row],[Calc Check]]="","",IF(WheatBread91415214[[#This Row],[Calc Check]]=10,IF(WheatBread91415214[[#This Row],[UPC Check]]=0,"YES","NO"),IF(WheatBread91415214[[#This Row],[Calc Check]]=WheatBread91415214[[#This Row],[UPC Check]],"YES","NO")))</f>
        <v/>
      </c>
      <c r="E40" s="65"/>
      <c r="F40" s="65"/>
      <c r="G40" s="65"/>
      <c r="H40" s="65"/>
      <c r="I40" s="95"/>
      <c r="J40" s="66"/>
    </row>
    <row r="41" spans="1:10" ht="14.1" customHeight="1" x14ac:dyDescent="0.2">
      <c r="A41" s="64"/>
      <c r="B41" s="67" t="str">
        <f>IFERROR(CODE(RIGHT(WheatBread91415214[[#This Row],[UPC]],1)) - 48,"")</f>
        <v/>
      </c>
      <c r="C41" s="6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41" s="67" t="str">
        <f>IF(WheatBread91415214[[#This Row],[Calc Check]]="","",IF(WheatBread91415214[[#This Row],[Calc Check]]=10,IF(WheatBread91415214[[#This Row],[UPC Check]]=0,"YES","NO"),IF(WheatBread91415214[[#This Row],[Calc Check]]=WheatBread91415214[[#This Row],[UPC Check]],"YES","NO")))</f>
        <v/>
      </c>
      <c r="E41" s="65"/>
      <c r="F41" s="65"/>
      <c r="G41" s="65"/>
      <c r="H41" s="65"/>
      <c r="I41" s="95"/>
      <c r="J41" s="66"/>
    </row>
    <row r="42" spans="1:10" ht="14.1" customHeight="1" x14ac:dyDescent="0.2">
      <c r="A42" s="64"/>
      <c r="B42" s="67" t="str">
        <f>IFERROR(CODE(RIGHT(WheatBread91415214[[#This Row],[UPC]],1)) - 48,"")</f>
        <v/>
      </c>
      <c r="C42" s="6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42" s="67" t="str">
        <f>IF(WheatBread91415214[[#This Row],[Calc Check]]="","",IF(WheatBread91415214[[#This Row],[Calc Check]]=10,IF(WheatBread91415214[[#This Row],[UPC Check]]=0,"YES","NO"),IF(WheatBread91415214[[#This Row],[Calc Check]]=WheatBread91415214[[#This Row],[UPC Check]],"YES","NO")))</f>
        <v/>
      </c>
      <c r="E42" s="65"/>
      <c r="F42" s="65"/>
      <c r="G42" s="65"/>
      <c r="H42" s="65"/>
      <c r="I42" s="95"/>
      <c r="J42" s="66"/>
    </row>
    <row r="43" spans="1:10" ht="14.1" customHeight="1" x14ac:dyDescent="0.2">
      <c r="A43" s="64"/>
      <c r="B43" s="67" t="str">
        <f>IFERROR(CODE(RIGHT(WheatBread91415214[[#This Row],[UPC]],1)) - 48,"")</f>
        <v/>
      </c>
      <c r="C43" s="6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43" s="67" t="str">
        <f>IF(WheatBread91415214[[#This Row],[Calc Check]]="","",IF(WheatBread91415214[[#This Row],[Calc Check]]=10,IF(WheatBread91415214[[#This Row],[UPC Check]]=0,"YES","NO"),IF(WheatBread91415214[[#This Row],[Calc Check]]=WheatBread91415214[[#This Row],[UPC Check]],"YES","NO")))</f>
        <v/>
      </c>
      <c r="E43" s="65"/>
      <c r="F43" s="65"/>
      <c r="G43" s="65"/>
      <c r="H43" s="65"/>
      <c r="I43" s="95"/>
      <c r="J43" s="66"/>
    </row>
    <row r="44" spans="1:10" ht="14.1" customHeight="1" x14ac:dyDescent="0.2">
      <c r="A44" s="64"/>
      <c r="B44" s="67" t="str">
        <f>IFERROR(CODE(RIGHT(WheatBread91415214[[#This Row],[UPC]],1)) - 48,"")</f>
        <v/>
      </c>
      <c r="C44" s="6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44" s="67" t="str">
        <f>IF(WheatBread91415214[[#This Row],[Calc Check]]="","",IF(WheatBread91415214[[#This Row],[Calc Check]]=10,IF(WheatBread91415214[[#This Row],[UPC Check]]=0,"YES","NO"),IF(WheatBread91415214[[#This Row],[Calc Check]]=WheatBread91415214[[#This Row],[UPC Check]],"YES","NO")))</f>
        <v/>
      </c>
      <c r="E44" s="65"/>
      <c r="F44" s="65"/>
      <c r="G44" s="65"/>
      <c r="H44" s="65"/>
      <c r="I44" s="95"/>
      <c r="J44" s="66"/>
    </row>
    <row r="45" spans="1:10" ht="14.1" customHeight="1" x14ac:dyDescent="0.2">
      <c r="A45" s="64"/>
      <c r="B45" s="67" t="str">
        <f>IFERROR(CODE(RIGHT(WheatBread91415214[[#This Row],[UPC]],1)) - 48,"")</f>
        <v/>
      </c>
      <c r="C45" s="6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45" s="67" t="str">
        <f>IF(WheatBread91415214[[#This Row],[Calc Check]]="","",IF(WheatBread91415214[[#This Row],[Calc Check]]=10,IF(WheatBread91415214[[#This Row],[UPC Check]]=0,"YES","NO"),IF(WheatBread91415214[[#This Row],[Calc Check]]=WheatBread91415214[[#This Row],[UPC Check]],"YES","NO")))</f>
        <v/>
      </c>
      <c r="E45" s="65"/>
      <c r="F45" s="65"/>
      <c r="G45" s="65"/>
      <c r="H45" s="65"/>
      <c r="I45" s="95"/>
      <c r="J45" s="66"/>
    </row>
    <row r="46" spans="1:10" x14ac:dyDescent="0.2">
      <c r="A46" s="76"/>
      <c r="B46" s="77" t="str">
        <f>IFERROR(CODE(RIGHT(WheatBread91415214[[#This Row],[UPC]],1)) - 48,"")</f>
        <v/>
      </c>
      <c r="C46" s="7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46" s="77" t="str">
        <f>IF(WheatBread91415214[[#This Row],[Calc Check]]="","",IF(WheatBread91415214[[#This Row],[Calc Check]]=10,IF(WheatBread91415214[[#This Row],[UPC Check]]=0,"YES","NO"),IF(WheatBread91415214[[#This Row],[Calc Check]]=WheatBread91415214[[#This Row],[UPC Check]],"YES","NO")))</f>
        <v/>
      </c>
      <c r="E46" s="75"/>
      <c r="F46" s="75"/>
      <c r="G46" s="75"/>
      <c r="H46" s="75"/>
      <c r="I46" s="95"/>
      <c r="J46" s="78"/>
    </row>
    <row r="47" spans="1:10" x14ac:dyDescent="0.2">
      <c r="A47" s="76"/>
      <c r="B47" s="77" t="str">
        <f>IFERROR(CODE(RIGHT(WheatBread91415214[[#This Row],[UPC]],1)) - 48,"")</f>
        <v/>
      </c>
      <c r="C47" s="7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47" s="77" t="str">
        <f>IF(WheatBread91415214[[#This Row],[Calc Check]]="","",IF(WheatBread91415214[[#This Row],[Calc Check]]=10,IF(WheatBread91415214[[#This Row],[UPC Check]]=0,"YES","NO"),IF(WheatBread91415214[[#This Row],[Calc Check]]=WheatBread91415214[[#This Row],[UPC Check]],"YES","NO")))</f>
        <v/>
      </c>
      <c r="E47" s="75"/>
      <c r="F47" s="75"/>
      <c r="G47" s="75"/>
      <c r="H47" s="75"/>
      <c r="I47" s="95"/>
      <c r="J47" s="78"/>
    </row>
    <row r="48" spans="1:10" x14ac:dyDescent="0.2">
      <c r="A48" s="76"/>
      <c r="B48" s="77" t="str">
        <f>IFERROR(CODE(RIGHT(WheatBread91415214[[#This Row],[UPC]],1)) - 48,"")</f>
        <v/>
      </c>
      <c r="C48" s="7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48" s="77" t="str">
        <f>IF(WheatBread91415214[[#This Row],[Calc Check]]="","",IF(WheatBread91415214[[#This Row],[Calc Check]]=10,IF(WheatBread91415214[[#This Row],[UPC Check]]=0,"YES","NO"),IF(WheatBread91415214[[#This Row],[Calc Check]]=WheatBread91415214[[#This Row],[UPC Check]],"YES","NO")))</f>
        <v/>
      </c>
      <c r="E48" s="75"/>
      <c r="F48" s="75"/>
      <c r="G48" s="75"/>
      <c r="H48" s="75"/>
      <c r="I48" s="95"/>
      <c r="J48" s="78"/>
    </row>
    <row r="49" spans="1:10" x14ac:dyDescent="0.2">
      <c r="A49" s="76"/>
      <c r="B49" s="77" t="str">
        <f>IFERROR(CODE(RIGHT(WheatBread91415214[[#This Row],[UPC]],1)) - 48,"")</f>
        <v/>
      </c>
      <c r="C49" s="7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49" s="77" t="str">
        <f>IF(WheatBread91415214[[#This Row],[Calc Check]]="","",IF(WheatBread91415214[[#This Row],[Calc Check]]=10,IF(WheatBread91415214[[#This Row],[UPC Check]]=0,"YES","NO"),IF(WheatBread91415214[[#This Row],[Calc Check]]=WheatBread91415214[[#This Row],[UPC Check]],"YES","NO")))</f>
        <v/>
      </c>
      <c r="E49" s="75"/>
      <c r="F49" s="75"/>
      <c r="G49" s="75"/>
      <c r="H49" s="75"/>
      <c r="I49" s="95"/>
      <c r="J49" s="78"/>
    </row>
    <row r="50" spans="1:10" x14ac:dyDescent="0.2">
      <c r="A50" s="76"/>
      <c r="B50" s="77" t="str">
        <f>IFERROR(CODE(RIGHT(WheatBread91415214[[#This Row],[UPC]],1)) - 48,"")</f>
        <v/>
      </c>
      <c r="C50" s="7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50" s="77" t="str">
        <f>IF(WheatBread91415214[[#This Row],[Calc Check]]="","",IF(WheatBread91415214[[#This Row],[Calc Check]]=10,IF(WheatBread91415214[[#This Row],[UPC Check]]=0,"YES","NO"),IF(WheatBread91415214[[#This Row],[Calc Check]]=WheatBread91415214[[#This Row],[UPC Check]],"YES","NO")))</f>
        <v/>
      </c>
      <c r="E50" s="75"/>
      <c r="F50" s="75"/>
      <c r="G50" s="75"/>
      <c r="H50" s="75"/>
      <c r="I50" s="95"/>
      <c r="J50" s="78"/>
    </row>
    <row r="51" spans="1:10" x14ac:dyDescent="0.2">
      <c r="A51" s="76"/>
      <c r="B51" s="77" t="str">
        <f>IFERROR(CODE(RIGHT(WheatBread91415214[[#This Row],[UPC]],1)) - 48,"")</f>
        <v/>
      </c>
      <c r="C51" s="7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51" s="77" t="str">
        <f>IF(WheatBread91415214[[#This Row],[Calc Check]]="","",IF(WheatBread91415214[[#This Row],[Calc Check]]=10,IF(WheatBread91415214[[#This Row],[UPC Check]]=0,"YES","NO"),IF(WheatBread91415214[[#This Row],[Calc Check]]=WheatBread91415214[[#This Row],[UPC Check]],"YES","NO")))</f>
        <v/>
      </c>
      <c r="E51" s="75"/>
      <c r="F51" s="75"/>
      <c r="G51" s="75"/>
      <c r="H51" s="75"/>
      <c r="I51" s="95"/>
      <c r="J51" s="78"/>
    </row>
    <row r="52" spans="1:10" x14ac:dyDescent="0.2">
      <c r="A52" s="76"/>
      <c r="B52" s="77" t="str">
        <f>IFERROR(CODE(RIGHT(WheatBread91415214[[#This Row],[UPC]],1)) - 48,"")</f>
        <v/>
      </c>
      <c r="C52" s="7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52" s="77" t="str">
        <f>IF(WheatBread91415214[[#This Row],[Calc Check]]="","",IF(WheatBread91415214[[#This Row],[Calc Check]]=10,IF(WheatBread91415214[[#This Row],[UPC Check]]=0,"YES","NO"),IF(WheatBread91415214[[#This Row],[Calc Check]]=WheatBread91415214[[#This Row],[UPC Check]],"YES","NO")))</f>
        <v/>
      </c>
      <c r="E52" s="75"/>
      <c r="F52" s="75"/>
      <c r="G52" s="75"/>
      <c r="H52" s="75"/>
      <c r="I52" s="95"/>
      <c r="J52" s="78"/>
    </row>
    <row r="53" spans="1:10" x14ac:dyDescent="0.2">
      <c r="A53" s="76"/>
      <c r="B53" s="77" t="str">
        <f>IFERROR(CODE(RIGHT(WheatBread91415214[[#This Row],[UPC]],1)) - 48,"")</f>
        <v/>
      </c>
      <c r="C53" s="7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53" s="77" t="str">
        <f>IF(WheatBread91415214[[#This Row],[Calc Check]]="","",IF(WheatBread91415214[[#This Row],[Calc Check]]=10,IF(WheatBread91415214[[#This Row],[UPC Check]]=0,"YES","NO"),IF(WheatBread91415214[[#This Row],[Calc Check]]=WheatBread91415214[[#This Row],[UPC Check]],"YES","NO")))</f>
        <v/>
      </c>
      <c r="E53" s="75"/>
      <c r="F53" s="75"/>
      <c r="G53" s="75"/>
      <c r="H53" s="75"/>
      <c r="I53" s="95"/>
      <c r="J53" s="78"/>
    </row>
    <row r="54" spans="1:10" x14ac:dyDescent="0.2">
      <c r="A54" s="76"/>
      <c r="B54" s="77" t="str">
        <f>IFERROR(CODE(RIGHT(WheatBread91415214[[#This Row],[UPC]],1)) - 48,"")</f>
        <v/>
      </c>
      <c r="C54" s="7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54" s="77" t="str">
        <f>IF(WheatBread91415214[[#This Row],[Calc Check]]="","",IF(WheatBread91415214[[#This Row],[Calc Check]]=10,IF(WheatBread91415214[[#This Row],[UPC Check]]=0,"YES","NO"),IF(WheatBread91415214[[#This Row],[Calc Check]]=WheatBread91415214[[#This Row],[UPC Check]],"YES","NO")))</f>
        <v/>
      </c>
      <c r="E54" s="75"/>
      <c r="F54" s="75"/>
      <c r="G54" s="75"/>
      <c r="H54" s="75"/>
      <c r="I54" s="95"/>
      <c r="J54" s="78"/>
    </row>
    <row r="55" spans="1:10" x14ac:dyDescent="0.2">
      <c r="A55" s="76"/>
      <c r="B55" s="77" t="str">
        <f>IFERROR(CODE(RIGHT(WheatBread91415214[[#This Row],[UPC]],1)) - 48,"")</f>
        <v/>
      </c>
      <c r="C55" s="7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55" s="77" t="str">
        <f>IF(WheatBread91415214[[#This Row],[Calc Check]]="","",IF(WheatBread91415214[[#This Row],[Calc Check]]=10,IF(WheatBread91415214[[#This Row],[UPC Check]]=0,"YES","NO"),IF(WheatBread91415214[[#This Row],[Calc Check]]=WheatBread91415214[[#This Row],[UPC Check]],"YES","NO")))</f>
        <v/>
      </c>
      <c r="E55" s="75"/>
      <c r="F55" s="75"/>
      <c r="G55" s="75"/>
      <c r="H55" s="75"/>
      <c r="I55" s="95"/>
      <c r="J55" s="78"/>
    </row>
    <row r="56" spans="1:10" x14ac:dyDescent="0.2">
      <c r="A56" s="76"/>
      <c r="B56" s="77" t="str">
        <f>IFERROR(CODE(RIGHT(WheatBread91415214[[#This Row],[UPC]],1)) - 48,"")</f>
        <v/>
      </c>
      <c r="C56" s="7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56" s="77" t="str">
        <f>IF(WheatBread91415214[[#This Row],[Calc Check]]="","",IF(WheatBread91415214[[#This Row],[Calc Check]]=10,IF(WheatBread91415214[[#This Row],[UPC Check]]=0,"YES","NO"),IF(WheatBread91415214[[#This Row],[Calc Check]]=WheatBread91415214[[#This Row],[UPC Check]],"YES","NO")))</f>
        <v/>
      </c>
      <c r="E56" s="75"/>
      <c r="F56" s="75"/>
      <c r="G56" s="75"/>
      <c r="H56" s="75"/>
      <c r="I56" s="95"/>
      <c r="J56" s="78"/>
    </row>
    <row r="57" spans="1:10" x14ac:dyDescent="0.2">
      <c r="A57" s="76"/>
      <c r="B57" s="77" t="str">
        <f>IFERROR(CODE(RIGHT(WheatBread91415214[[#This Row],[UPC]],1)) - 48,"")</f>
        <v/>
      </c>
      <c r="C57" s="7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57" s="77" t="str">
        <f>IF(WheatBread91415214[[#This Row],[Calc Check]]="","",IF(WheatBread91415214[[#This Row],[Calc Check]]=10,IF(WheatBread91415214[[#This Row],[UPC Check]]=0,"YES","NO"),IF(WheatBread91415214[[#This Row],[Calc Check]]=WheatBread91415214[[#This Row],[UPC Check]],"YES","NO")))</f>
        <v/>
      </c>
      <c r="E57" s="75"/>
      <c r="F57" s="75"/>
      <c r="G57" s="75"/>
      <c r="H57" s="75"/>
      <c r="I57" s="95"/>
      <c r="J57" s="78"/>
    </row>
    <row r="58" spans="1:10" x14ac:dyDescent="0.2">
      <c r="A58" s="76"/>
      <c r="B58" s="77" t="str">
        <f>IFERROR(CODE(RIGHT(WheatBread91415214[[#This Row],[UPC]],1)) - 48,"")</f>
        <v/>
      </c>
      <c r="C58" s="7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58" s="77" t="str">
        <f>IF(WheatBread91415214[[#This Row],[Calc Check]]="","",IF(WheatBread91415214[[#This Row],[Calc Check]]=10,IF(WheatBread91415214[[#This Row],[UPC Check]]=0,"YES","NO"),IF(WheatBread91415214[[#This Row],[Calc Check]]=WheatBread91415214[[#This Row],[UPC Check]],"YES","NO")))</f>
        <v/>
      </c>
      <c r="E58" s="75"/>
      <c r="F58" s="75"/>
      <c r="G58" s="75"/>
      <c r="H58" s="75"/>
      <c r="I58" s="95"/>
      <c r="J58" s="78"/>
    </row>
    <row r="59" spans="1:10" x14ac:dyDescent="0.2">
      <c r="A59" s="76"/>
      <c r="B59" s="77" t="str">
        <f>IFERROR(CODE(RIGHT(WheatBread91415214[[#This Row],[UPC]],1)) - 48,"")</f>
        <v/>
      </c>
      <c r="C59" s="7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59" s="77" t="str">
        <f>IF(WheatBread91415214[[#This Row],[Calc Check]]="","",IF(WheatBread91415214[[#This Row],[Calc Check]]=10,IF(WheatBread91415214[[#This Row],[UPC Check]]=0,"YES","NO"),IF(WheatBread91415214[[#This Row],[Calc Check]]=WheatBread91415214[[#This Row],[UPC Check]],"YES","NO")))</f>
        <v/>
      </c>
      <c r="E59" s="75"/>
      <c r="F59" s="75"/>
      <c r="G59" s="75"/>
      <c r="H59" s="75"/>
      <c r="I59" s="95"/>
      <c r="J59" s="78"/>
    </row>
    <row r="60" spans="1:10" x14ac:dyDescent="0.2">
      <c r="A60" s="76"/>
      <c r="B60" s="77" t="str">
        <f>IFERROR(CODE(RIGHT(WheatBread91415214[[#This Row],[UPC]],1)) - 48,"")</f>
        <v/>
      </c>
      <c r="C60" s="7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60" s="77" t="str">
        <f>IF(WheatBread91415214[[#This Row],[Calc Check]]="","",IF(WheatBread91415214[[#This Row],[Calc Check]]=10,IF(WheatBread91415214[[#This Row],[UPC Check]]=0,"YES","NO"),IF(WheatBread91415214[[#This Row],[Calc Check]]=WheatBread91415214[[#This Row],[UPC Check]],"YES","NO")))</f>
        <v/>
      </c>
      <c r="E60" s="75"/>
      <c r="F60" s="75"/>
      <c r="G60" s="75"/>
      <c r="H60" s="75"/>
      <c r="I60" s="95"/>
      <c r="J60" s="78"/>
    </row>
    <row r="61" spans="1:10" x14ac:dyDescent="0.2">
      <c r="A61" s="76"/>
      <c r="B61" s="77" t="str">
        <f>IFERROR(CODE(RIGHT(WheatBread91415214[[#This Row],[UPC]],1)) - 48,"")</f>
        <v/>
      </c>
      <c r="C61" s="7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61" s="77" t="str">
        <f>IF(WheatBread91415214[[#This Row],[Calc Check]]="","",IF(WheatBread91415214[[#This Row],[Calc Check]]=10,IF(WheatBread91415214[[#This Row],[UPC Check]]=0,"YES","NO"),IF(WheatBread91415214[[#This Row],[Calc Check]]=WheatBread91415214[[#This Row],[UPC Check]],"YES","NO")))</f>
        <v/>
      </c>
      <c r="E61" s="75"/>
      <c r="F61" s="75"/>
      <c r="G61" s="75"/>
      <c r="H61" s="75"/>
      <c r="I61" s="95"/>
      <c r="J61" s="78"/>
    </row>
    <row r="62" spans="1:10" x14ac:dyDescent="0.2">
      <c r="A62" s="76"/>
      <c r="B62" s="77" t="str">
        <f>IFERROR(CODE(RIGHT(WheatBread91415214[[#This Row],[UPC]],1)) - 48,"")</f>
        <v/>
      </c>
      <c r="C62" s="7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62" s="77" t="str">
        <f>IF(WheatBread91415214[[#This Row],[Calc Check]]="","",IF(WheatBread91415214[[#This Row],[Calc Check]]=10,IF(WheatBread91415214[[#This Row],[UPC Check]]=0,"YES","NO"),IF(WheatBread91415214[[#This Row],[Calc Check]]=WheatBread91415214[[#This Row],[UPC Check]],"YES","NO")))</f>
        <v/>
      </c>
      <c r="E62" s="75"/>
      <c r="F62" s="75"/>
      <c r="G62" s="75"/>
      <c r="H62" s="75"/>
      <c r="I62" s="95"/>
      <c r="J62" s="78"/>
    </row>
    <row r="63" spans="1:10" x14ac:dyDescent="0.2">
      <c r="A63" s="76"/>
      <c r="B63" s="77" t="str">
        <f>IFERROR(CODE(RIGHT(WheatBread91415214[[#This Row],[UPC]],1)) - 48,"")</f>
        <v/>
      </c>
      <c r="C63" s="7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63" s="77" t="str">
        <f>IF(WheatBread91415214[[#This Row],[Calc Check]]="","",IF(WheatBread91415214[[#This Row],[Calc Check]]=10,IF(WheatBread91415214[[#This Row],[UPC Check]]=0,"YES","NO"),IF(WheatBread91415214[[#This Row],[Calc Check]]=WheatBread91415214[[#This Row],[UPC Check]],"YES","NO")))</f>
        <v/>
      </c>
      <c r="E63" s="75"/>
      <c r="F63" s="75"/>
      <c r="G63" s="75"/>
      <c r="H63" s="75"/>
      <c r="I63" s="95"/>
      <c r="J63" s="78"/>
    </row>
    <row r="64" spans="1:10" x14ac:dyDescent="0.2">
      <c r="A64" s="76"/>
      <c r="B64" s="77" t="str">
        <f>IFERROR(CODE(RIGHT(WheatBread91415214[[#This Row],[UPC]],1)) - 48,"")</f>
        <v/>
      </c>
      <c r="C64" s="7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64" s="77" t="str">
        <f>IF(WheatBread91415214[[#This Row],[Calc Check]]="","",IF(WheatBread91415214[[#This Row],[Calc Check]]=10,IF(WheatBread91415214[[#This Row],[UPC Check]]=0,"YES","NO"),IF(WheatBread91415214[[#This Row],[Calc Check]]=WheatBread91415214[[#This Row],[UPC Check]],"YES","NO")))</f>
        <v/>
      </c>
      <c r="E64" s="75"/>
      <c r="F64" s="75"/>
      <c r="G64" s="75"/>
      <c r="H64" s="75"/>
      <c r="I64" s="95"/>
      <c r="J64" s="78"/>
    </row>
    <row r="65" spans="1:10" x14ac:dyDescent="0.2">
      <c r="A65" s="76"/>
      <c r="B65" s="77" t="str">
        <f>IFERROR(CODE(RIGHT(WheatBread91415214[[#This Row],[UPC]],1)) - 48,"")</f>
        <v/>
      </c>
      <c r="C65" s="7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65" s="77" t="str">
        <f>IF(WheatBread91415214[[#This Row],[Calc Check]]="","",IF(WheatBread91415214[[#This Row],[Calc Check]]=10,IF(WheatBread91415214[[#This Row],[UPC Check]]=0,"YES","NO"),IF(WheatBread91415214[[#This Row],[Calc Check]]=WheatBread91415214[[#This Row],[UPC Check]],"YES","NO")))</f>
        <v/>
      </c>
      <c r="E65" s="75"/>
      <c r="F65" s="75"/>
      <c r="G65" s="75"/>
      <c r="H65" s="75"/>
      <c r="I65" s="95"/>
      <c r="J65" s="78"/>
    </row>
    <row r="66" spans="1:10" x14ac:dyDescent="0.2">
      <c r="A66" s="76"/>
      <c r="B66" s="77" t="str">
        <f>IFERROR(CODE(RIGHT(WheatBread91415214[[#This Row],[UPC]],1)) - 48,"")</f>
        <v/>
      </c>
      <c r="C66" s="77" t="str">
        <f>IFERROR(CODE(10 - MOD(3*SUM(MID(WheatBread91415214[UPC],2,1),MID(WheatBread91415214[UPC],4,1),MID(WheatBread91415214[UPC],6,1),MID(WheatBread91415214[UPC],8,1),MID(WheatBread91415214[UPC],10,1),MID(WheatBread91415214[UPC],12,1))+SUM(MID(WheatBread91415214[UPC],1,1),MID(WheatBread91415214[UPC],3,1),MID(WheatBread91415214[UPC],5,1),MID(WheatBread91415214[UPC],7,1),MID(WheatBread91415214[UPC],9,1),MID(WheatBread91415214[UPC],11,1)),10))-48,"")</f>
        <v/>
      </c>
      <c r="D66" s="77" t="str">
        <f>IF(WheatBread91415214[[#This Row],[Calc Check]]="","",IF(WheatBread91415214[[#This Row],[Calc Check]]=10,IF(WheatBread91415214[[#This Row],[UPC Check]]=0,"YES","NO"),IF(WheatBread91415214[[#This Row],[Calc Check]]=WheatBread91415214[[#This Row],[UPC Check]],"YES","NO")))</f>
        <v/>
      </c>
      <c r="E66" s="75"/>
      <c r="F66" s="75"/>
      <c r="G66" s="75"/>
      <c r="H66" s="75"/>
      <c r="I66" s="95"/>
      <c r="J66" s="78"/>
    </row>
  </sheetData>
  <sheetProtection algorithmName="SHA-512" hashValue="IifErvpFGrGHnyjZcvhVsVeqExcqot0bFiiPE6m18uz84FqA3RsytfmXQJnhDGc33h0feoTwGY07//BKT4eMIA==" saltValue="p/D69Y1jnI3sfgYdmF0P/A==" spinCount="100000" sheet="1" objects="1" scenarios="1" selectLockedCells="1"/>
  <mergeCells count="22">
    <mergeCell ref="A19:I19"/>
    <mergeCell ref="F6:I6"/>
    <mergeCell ref="F7:I7"/>
    <mergeCell ref="A6:E6"/>
    <mergeCell ref="F8:I8"/>
    <mergeCell ref="A17:I17"/>
    <mergeCell ref="A18:I18"/>
    <mergeCell ref="A10:E10"/>
    <mergeCell ref="F10:I10"/>
    <mergeCell ref="A11:E11"/>
    <mergeCell ref="F11:I11"/>
    <mergeCell ref="F12:I12"/>
    <mergeCell ref="A16:I16"/>
    <mergeCell ref="A5:E5"/>
    <mergeCell ref="F5:I5"/>
    <mergeCell ref="A7:E7"/>
    <mergeCell ref="F9:I9"/>
    <mergeCell ref="A1:H1"/>
    <mergeCell ref="A3:E3"/>
    <mergeCell ref="F3:I3"/>
    <mergeCell ref="A4:E4"/>
    <mergeCell ref="F4:I4"/>
  </mergeCells>
  <dataValidations count="1">
    <dataValidation allowBlank="1" showInputMessage="1" sqref="I27:J66"/>
  </dataValidations>
  <pageMargins left="0.7" right="0.7" top="0.75" bottom="0.75" header="0.3" footer="0.3"/>
  <pageSetup paperSize="5" orientation="landscape" r:id="rId1"/>
  <headerFooter>
    <oddHeader>&amp;C2017-2019 Louisiana WIC Approved Foods Product Review</oddHeader>
  </headerFooter>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zoomScaleNormal="100" workbookViewId="0">
      <selection activeCell="H27" sqref="H27"/>
    </sheetView>
  </sheetViews>
  <sheetFormatPr defaultColWidth="8.7109375" defaultRowHeight="12.75" x14ac:dyDescent="0.2"/>
  <cols>
    <col min="1" max="1" width="19.140625" style="19" customWidth="1"/>
    <col min="2" max="4" width="7.140625" style="19" customWidth="1"/>
    <col min="5" max="5" width="20" style="19" customWidth="1"/>
    <col min="6" max="6" width="15.85546875" style="19" customWidth="1"/>
    <col min="7" max="7" width="14.140625" style="19" customWidth="1"/>
    <col min="8" max="8" width="14.28515625" style="19" customWidth="1"/>
    <col min="9" max="9" width="14.140625" style="42" customWidth="1"/>
    <col min="10" max="10" width="38.140625" style="42" customWidth="1"/>
    <col min="11" max="11" width="13.5703125" style="19" customWidth="1"/>
    <col min="12" max="12" width="33.42578125" style="19" customWidth="1"/>
    <col min="13" max="13" width="22.7109375" style="19" customWidth="1"/>
    <col min="14" max="20" width="13.5703125" style="19" customWidth="1"/>
    <col min="21" max="21" width="34.140625" style="19" customWidth="1"/>
    <col min="22" max="16384" width="8.7109375" style="19"/>
  </cols>
  <sheetData>
    <row r="1" spans="1:14" s="11" customFormat="1" ht="99.95" customHeight="1" x14ac:dyDescent="0.2">
      <c r="A1" s="104" t="s">
        <v>296</v>
      </c>
      <c r="B1" s="104"/>
      <c r="C1" s="104"/>
      <c r="D1" s="104"/>
      <c r="E1" s="104"/>
      <c r="F1" s="104"/>
      <c r="G1" s="104"/>
      <c r="H1" s="104"/>
    </row>
    <row r="2" spans="1:14" ht="15" x14ac:dyDescent="0.25">
      <c r="A2" s="31"/>
      <c r="B2" s="30"/>
      <c r="C2" s="35"/>
      <c r="D2" s="35"/>
      <c r="E2" s="31"/>
      <c r="F2" s="32"/>
      <c r="G2" s="32"/>
      <c r="H2" s="32"/>
      <c r="I2" s="94"/>
      <c r="J2" s="94"/>
      <c r="K2" s="31"/>
      <c r="L2" s="31"/>
      <c r="M2" s="34"/>
      <c r="N2" s="34"/>
    </row>
    <row r="3" spans="1:14" ht="37.5" customHeight="1" x14ac:dyDescent="0.2">
      <c r="A3" s="105" t="s">
        <v>75</v>
      </c>
      <c r="B3" s="105"/>
      <c r="C3" s="105"/>
      <c r="D3" s="105"/>
      <c r="E3" s="105"/>
      <c r="F3" s="105" t="s">
        <v>79</v>
      </c>
      <c r="G3" s="105"/>
      <c r="H3" s="105"/>
      <c r="I3" s="105"/>
      <c r="J3" s="94"/>
      <c r="K3" s="31"/>
      <c r="L3" s="31"/>
      <c r="M3" s="34"/>
      <c r="N3" s="34"/>
    </row>
    <row r="4" spans="1:14" ht="14.45" customHeight="1" x14ac:dyDescent="0.2">
      <c r="A4" s="102" t="s">
        <v>304</v>
      </c>
      <c r="B4" s="102"/>
      <c r="C4" s="102"/>
      <c r="D4" s="102"/>
      <c r="E4" s="102"/>
      <c r="F4" s="102" t="s">
        <v>233</v>
      </c>
      <c r="G4" s="102"/>
      <c r="H4" s="102"/>
      <c r="I4" s="102"/>
      <c r="J4" s="94"/>
      <c r="K4" s="36"/>
      <c r="L4" s="36"/>
      <c r="M4" s="37"/>
      <c r="N4" s="37"/>
    </row>
    <row r="5" spans="1:14" ht="14.45" customHeight="1" x14ac:dyDescent="0.2">
      <c r="A5" s="102" t="s">
        <v>297</v>
      </c>
      <c r="B5" s="102"/>
      <c r="C5" s="102"/>
      <c r="D5" s="102"/>
      <c r="E5" s="102"/>
      <c r="F5" s="103" t="s">
        <v>294</v>
      </c>
      <c r="G5" s="103"/>
      <c r="H5" s="103"/>
      <c r="I5" s="103"/>
      <c r="J5" s="94"/>
      <c r="K5" s="36"/>
      <c r="L5" s="36"/>
      <c r="M5" s="37"/>
      <c r="N5" s="37"/>
    </row>
    <row r="6" spans="1:14" ht="14.45" customHeight="1" x14ac:dyDescent="0.2">
      <c r="F6" s="102" t="s">
        <v>234</v>
      </c>
      <c r="G6" s="102"/>
      <c r="H6" s="102"/>
      <c r="I6" s="102"/>
      <c r="J6" s="94"/>
      <c r="K6" s="36"/>
      <c r="L6" s="36"/>
      <c r="M6" s="37"/>
      <c r="N6" s="37"/>
    </row>
    <row r="7" spans="1:14" ht="14.45" customHeight="1" x14ac:dyDescent="0.2">
      <c r="F7" s="102" t="s">
        <v>295</v>
      </c>
      <c r="G7" s="102"/>
      <c r="H7" s="102"/>
      <c r="I7" s="102"/>
      <c r="J7" s="94"/>
      <c r="K7" s="36"/>
      <c r="L7" s="36"/>
      <c r="M7" s="37"/>
      <c r="N7" s="37"/>
    </row>
    <row r="8" spans="1:14" ht="15.6" customHeight="1" x14ac:dyDescent="0.2">
      <c r="F8" s="102" t="s">
        <v>307</v>
      </c>
      <c r="G8" s="102"/>
      <c r="H8" s="102"/>
      <c r="I8" s="102"/>
      <c r="J8" s="94"/>
      <c r="K8" s="36"/>
      <c r="L8" s="36"/>
      <c r="M8" s="37"/>
      <c r="N8" s="37"/>
    </row>
    <row r="9" spans="1:14" ht="15.6" customHeight="1" x14ac:dyDescent="0.2">
      <c r="F9" s="102" t="s">
        <v>303</v>
      </c>
      <c r="G9" s="102"/>
      <c r="H9" s="102"/>
      <c r="I9" s="102"/>
      <c r="J9" s="94"/>
      <c r="K9" s="36"/>
      <c r="L9" s="36"/>
      <c r="M9" s="37"/>
      <c r="N9" s="37"/>
    </row>
    <row r="10" spans="1:14" ht="15.6" customHeight="1" x14ac:dyDescent="0.2">
      <c r="A10" s="102"/>
      <c r="B10" s="102"/>
      <c r="C10" s="102"/>
      <c r="D10" s="102"/>
      <c r="E10" s="102"/>
      <c r="F10" s="102" t="s">
        <v>235</v>
      </c>
      <c r="G10" s="102"/>
      <c r="H10" s="102"/>
      <c r="I10" s="102"/>
      <c r="J10" s="94"/>
      <c r="K10" s="36"/>
      <c r="L10" s="36"/>
      <c r="M10" s="37"/>
      <c r="N10" s="37"/>
    </row>
    <row r="11" spans="1:14" ht="14.45" customHeight="1" x14ac:dyDescent="0.2">
      <c r="A11" s="102"/>
      <c r="B11" s="102"/>
      <c r="C11" s="102"/>
      <c r="D11" s="102"/>
      <c r="E11" s="102"/>
      <c r="F11" s="102"/>
      <c r="G11" s="102"/>
      <c r="H11" s="102"/>
      <c r="I11" s="102"/>
      <c r="J11" s="94"/>
      <c r="K11" s="36"/>
      <c r="L11" s="36"/>
      <c r="M11" s="37"/>
      <c r="N11" s="37"/>
    </row>
    <row r="12" spans="1:14" ht="14.45" customHeight="1" x14ac:dyDescent="0.2">
      <c r="A12" s="91"/>
      <c r="B12" s="91"/>
      <c r="C12" s="91"/>
      <c r="D12" s="91"/>
      <c r="E12" s="91"/>
      <c r="F12" s="102"/>
      <c r="G12" s="102"/>
      <c r="H12" s="102"/>
      <c r="I12" s="102"/>
      <c r="J12" s="94"/>
      <c r="K12" s="36"/>
      <c r="L12" s="36"/>
      <c r="M12" s="37"/>
      <c r="N12" s="37"/>
    </row>
    <row r="13" spans="1:14" ht="14.45" customHeight="1" x14ac:dyDescent="0.2">
      <c r="A13" s="91"/>
      <c r="B13" s="91"/>
      <c r="C13" s="91"/>
      <c r="D13" s="91"/>
      <c r="E13" s="91"/>
      <c r="F13" s="91"/>
      <c r="G13" s="94"/>
      <c r="H13" s="32"/>
      <c r="I13" s="94"/>
      <c r="J13" s="94"/>
      <c r="K13" s="36"/>
      <c r="L13" s="36"/>
      <c r="M13" s="37"/>
      <c r="N13" s="37"/>
    </row>
    <row r="14" spans="1:14" ht="14.45" customHeight="1" x14ac:dyDescent="0.2">
      <c r="A14" s="91"/>
      <c r="B14" s="91"/>
      <c r="C14" s="91"/>
      <c r="D14" s="91"/>
      <c r="E14" s="91"/>
      <c r="F14" s="91"/>
      <c r="G14" s="32"/>
      <c r="H14" s="32"/>
      <c r="I14" s="94"/>
      <c r="J14" s="94"/>
      <c r="K14" s="31"/>
      <c r="L14" s="31"/>
      <c r="M14" s="34"/>
      <c r="N14" s="34"/>
    </row>
    <row r="15" spans="1:14" ht="14.25" x14ac:dyDescent="0.2">
      <c r="A15" s="45"/>
      <c r="B15" s="45"/>
      <c r="C15" s="48"/>
      <c r="D15" s="48"/>
      <c r="E15" s="45"/>
      <c r="F15" s="93"/>
      <c r="G15" s="32"/>
      <c r="H15" s="32"/>
      <c r="I15" s="94"/>
      <c r="J15" s="94"/>
      <c r="K15" s="31"/>
      <c r="L15" s="31"/>
      <c r="M15" s="34"/>
      <c r="N15" s="34"/>
    </row>
    <row r="16" spans="1:14" ht="14.45" customHeight="1" x14ac:dyDescent="0.2">
      <c r="A16" s="105" t="s">
        <v>44</v>
      </c>
      <c r="B16" s="105"/>
      <c r="C16" s="105"/>
      <c r="D16" s="105"/>
      <c r="E16" s="105"/>
      <c r="F16" s="105"/>
      <c r="G16" s="105"/>
      <c r="H16" s="105"/>
      <c r="I16" s="105"/>
      <c r="J16" s="94"/>
      <c r="K16" s="31"/>
      <c r="L16" s="31"/>
      <c r="M16" s="34"/>
      <c r="N16" s="34"/>
    </row>
    <row r="17" spans="1:14" ht="18.75" customHeight="1" x14ac:dyDescent="0.2">
      <c r="A17" s="106" t="s">
        <v>305</v>
      </c>
      <c r="B17" s="106"/>
      <c r="C17" s="106"/>
      <c r="D17" s="106"/>
      <c r="E17" s="106"/>
      <c r="F17" s="106"/>
      <c r="G17" s="106"/>
      <c r="H17" s="106"/>
      <c r="I17" s="106"/>
      <c r="J17" s="38"/>
      <c r="K17" s="31"/>
      <c r="L17" s="31"/>
      <c r="M17" s="34"/>
      <c r="N17" s="34"/>
    </row>
    <row r="18" spans="1:14" ht="18.75" customHeight="1" x14ac:dyDescent="0.2">
      <c r="A18" s="106" t="s">
        <v>306</v>
      </c>
      <c r="B18" s="106"/>
      <c r="C18" s="106"/>
      <c r="D18" s="106"/>
      <c r="E18" s="106"/>
      <c r="F18" s="106"/>
      <c r="G18" s="106"/>
      <c r="H18" s="106"/>
      <c r="I18" s="106"/>
      <c r="J18" s="38"/>
      <c r="K18" s="31"/>
      <c r="L18" s="31"/>
      <c r="M18" s="34"/>
      <c r="N18" s="34"/>
    </row>
    <row r="19" spans="1:14" ht="18.75" customHeight="1" x14ac:dyDescent="0.2">
      <c r="A19" s="106" t="s">
        <v>293</v>
      </c>
      <c r="B19" s="106"/>
      <c r="C19" s="106"/>
      <c r="D19" s="106"/>
      <c r="E19" s="106"/>
      <c r="F19" s="106"/>
      <c r="G19" s="106"/>
      <c r="H19" s="106"/>
      <c r="I19" s="106"/>
      <c r="J19" s="38"/>
      <c r="K19" s="31"/>
      <c r="L19" s="31"/>
      <c r="M19" s="34"/>
      <c r="N19" s="34"/>
    </row>
    <row r="20" spans="1:14" s="44" customFormat="1" x14ac:dyDescent="0.2">
      <c r="A20" s="49"/>
      <c r="B20" s="49"/>
      <c r="C20" s="49"/>
      <c r="D20" s="49"/>
      <c r="E20" s="50"/>
      <c r="F20" s="51"/>
      <c r="G20" s="92"/>
      <c r="H20" s="52"/>
      <c r="I20" s="52"/>
      <c r="J20" s="52"/>
      <c r="K20" s="45"/>
      <c r="L20" s="45"/>
      <c r="M20" s="53"/>
      <c r="N20" s="53"/>
    </row>
    <row r="21" spans="1:14" s="44" customFormat="1" x14ac:dyDescent="0.2">
      <c r="A21" s="57" t="s">
        <v>61</v>
      </c>
      <c r="B21" s="45"/>
      <c r="C21" s="45"/>
      <c r="D21" s="45"/>
      <c r="E21" s="45"/>
      <c r="F21" s="45"/>
      <c r="G21" s="93"/>
      <c r="H21" s="45"/>
      <c r="I21" s="52"/>
      <c r="J21" s="52"/>
      <c r="K21" s="45"/>
      <c r="L21" s="45"/>
      <c r="M21" s="53"/>
      <c r="N21" s="53"/>
    </row>
    <row r="22" spans="1:14" s="44" customFormat="1" x14ac:dyDescent="0.2">
      <c r="A22" s="45" t="s">
        <v>48</v>
      </c>
      <c r="B22" s="45"/>
      <c r="C22" s="45"/>
      <c r="D22" s="45"/>
      <c r="E22" s="45"/>
      <c r="F22" s="45"/>
      <c r="G22" s="93"/>
      <c r="H22" s="45"/>
      <c r="I22" s="52"/>
      <c r="J22" s="52"/>
      <c r="K22" s="45"/>
      <c r="L22" s="45"/>
      <c r="M22" s="53"/>
      <c r="N22" s="53"/>
    </row>
    <row r="23" spans="1:14" s="44" customFormat="1" x14ac:dyDescent="0.2">
      <c r="A23" s="45" t="s">
        <v>49</v>
      </c>
      <c r="B23" s="45"/>
      <c r="C23" s="54"/>
      <c r="D23" s="54"/>
      <c r="E23" s="45"/>
      <c r="F23" s="54"/>
      <c r="G23" s="93"/>
      <c r="H23" s="45"/>
      <c r="I23" s="52"/>
      <c r="J23" s="52"/>
      <c r="K23" s="45"/>
      <c r="L23" s="45"/>
      <c r="M23" s="53"/>
      <c r="N23" s="53"/>
    </row>
    <row r="24" spans="1:14" ht="14.25" x14ac:dyDescent="0.2">
      <c r="A24" s="54" t="s">
        <v>62</v>
      </c>
      <c r="B24" s="39"/>
      <c r="C24" s="39"/>
      <c r="D24" s="39"/>
      <c r="E24" s="39"/>
      <c r="F24" s="39"/>
      <c r="G24" s="32"/>
      <c r="H24" s="31"/>
      <c r="I24" s="38"/>
      <c r="J24" s="38"/>
      <c r="K24" s="31"/>
      <c r="L24" s="31"/>
      <c r="M24" s="34"/>
      <c r="N24" s="34"/>
    </row>
    <row r="25" spans="1:14" ht="14.25" x14ac:dyDescent="0.2">
      <c r="A25" s="53"/>
      <c r="B25" s="34"/>
      <c r="C25" s="40"/>
      <c r="D25" s="40"/>
      <c r="E25" s="34"/>
      <c r="F25" s="40"/>
      <c r="G25" s="41"/>
      <c r="H25" s="34"/>
      <c r="I25" s="1"/>
      <c r="J25" s="1"/>
      <c r="K25" s="34"/>
      <c r="L25" s="34"/>
      <c r="M25" s="34"/>
      <c r="N25" s="34"/>
    </row>
    <row r="26" spans="1:14" ht="25.5" customHeight="1" x14ac:dyDescent="0.2">
      <c r="A26" s="60" t="s">
        <v>0</v>
      </c>
      <c r="B26" s="61" t="s">
        <v>73</v>
      </c>
      <c r="C26" s="61" t="s">
        <v>74</v>
      </c>
      <c r="D26" s="61" t="s">
        <v>1</v>
      </c>
      <c r="E26" s="61" t="s">
        <v>50</v>
      </c>
      <c r="F26" s="61" t="s">
        <v>51</v>
      </c>
      <c r="G26" s="61" t="s">
        <v>70</v>
      </c>
      <c r="H26" s="61" t="s">
        <v>63</v>
      </c>
      <c r="I26" s="96" t="s">
        <v>64</v>
      </c>
      <c r="J26" s="62" t="s">
        <v>100</v>
      </c>
    </row>
    <row r="27" spans="1:14" ht="14.1" customHeight="1" x14ac:dyDescent="0.2">
      <c r="A27" s="64"/>
      <c r="B27" s="67" t="str">
        <f>IFERROR(CODE(RIGHT(WheatBread9141521425[[#This Row],[UPC]],1)) - 48,"")</f>
        <v/>
      </c>
      <c r="C27" s="6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27" s="67" t="str">
        <f>IF(WheatBread9141521425[[#This Row],[Calc Check]]="","",IF(WheatBread9141521425[[#This Row],[Calc Check]]=10,IF(WheatBread9141521425[[#This Row],[UPC Check]]=0,"YES","NO"),IF(WheatBread9141521425[[#This Row],[Calc Check]]=WheatBread9141521425[[#This Row],[UPC Check]],"YES","NO")))</f>
        <v/>
      </c>
      <c r="E27" s="65"/>
      <c r="F27" s="65"/>
      <c r="G27" s="65"/>
      <c r="H27" s="65"/>
      <c r="I27" s="95"/>
      <c r="J27" s="66"/>
    </row>
    <row r="28" spans="1:14" ht="14.1" customHeight="1" x14ac:dyDescent="0.2">
      <c r="A28" s="64"/>
      <c r="B28" s="67" t="str">
        <f>IFERROR(CODE(RIGHT(WheatBread9141521425[[#This Row],[UPC]],1)) - 48,"")</f>
        <v/>
      </c>
      <c r="C28" s="6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28" s="67" t="str">
        <f>IF(WheatBread9141521425[[#This Row],[Calc Check]]="","",IF(WheatBread9141521425[[#This Row],[Calc Check]]=10,IF(WheatBread9141521425[[#This Row],[UPC Check]]=0,"YES","NO"),IF(WheatBread9141521425[[#This Row],[Calc Check]]=WheatBread9141521425[[#This Row],[UPC Check]],"YES","NO")))</f>
        <v/>
      </c>
      <c r="E28" s="65"/>
      <c r="F28" s="65"/>
      <c r="G28" s="65"/>
      <c r="H28" s="65"/>
      <c r="I28" s="95"/>
      <c r="J28" s="66"/>
    </row>
    <row r="29" spans="1:14" ht="14.1" customHeight="1" x14ac:dyDescent="0.2">
      <c r="A29" s="64"/>
      <c r="B29" s="67" t="str">
        <f>IFERROR(CODE(RIGHT(WheatBread9141521425[[#This Row],[UPC]],1)) - 48,"")</f>
        <v/>
      </c>
      <c r="C29" s="6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29" s="67" t="str">
        <f>IF(WheatBread9141521425[[#This Row],[Calc Check]]="","",IF(WheatBread9141521425[[#This Row],[Calc Check]]=10,IF(WheatBread9141521425[[#This Row],[UPC Check]]=0,"YES","NO"),IF(WheatBread9141521425[[#This Row],[Calc Check]]=WheatBread9141521425[[#This Row],[UPC Check]],"YES","NO")))</f>
        <v/>
      </c>
      <c r="E29" s="65"/>
      <c r="F29" s="65"/>
      <c r="G29" s="65"/>
      <c r="H29" s="65"/>
      <c r="I29" s="95"/>
      <c r="J29" s="66"/>
    </row>
    <row r="30" spans="1:14" ht="14.1" customHeight="1" x14ac:dyDescent="0.2">
      <c r="A30" s="64"/>
      <c r="B30" s="67" t="str">
        <f>IFERROR(CODE(RIGHT(WheatBread9141521425[[#This Row],[UPC]],1)) - 48,"")</f>
        <v/>
      </c>
      <c r="C30" s="6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30" s="67" t="str">
        <f>IF(WheatBread9141521425[[#This Row],[Calc Check]]="","",IF(WheatBread9141521425[[#This Row],[Calc Check]]=10,IF(WheatBread9141521425[[#This Row],[UPC Check]]=0,"YES","NO"),IF(WheatBread9141521425[[#This Row],[Calc Check]]=WheatBread9141521425[[#This Row],[UPC Check]],"YES","NO")))</f>
        <v/>
      </c>
      <c r="E30" s="65"/>
      <c r="F30" s="65"/>
      <c r="G30" s="65"/>
      <c r="H30" s="65"/>
      <c r="I30" s="95"/>
      <c r="J30" s="66"/>
    </row>
    <row r="31" spans="1:14" ht="14.1" customHeight="1" x14ac:dyDescent="0.2">
      <c r="A31" s="64"/>
      <c r="B31" s="67" t="str">
        <f>IFERROR(CODE(RIGHT(WheatBread9141521425[[#This Row],[UPC]],1)) - 48,"")</f>
        <v/>
      </c>
      <c r="C31" s="6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31" s="67" t="str">
        <f>IF(WheatBread9141521425[[#This Row],[Calc Check]]="","",IF(WheatBread9141521425[[#This Row],[Calc Check]]=10,IF(WheatBread9141521425[[#This Row],[UPC Check]]=0,"YES","NO"),IF(WheatBread9141521425[[#This Row],[Calc Check]]=WheatBread9141521425[[#This Row],[UPC Check]],"YES","NO")))</f>
        <v/>
      </c>
      <c r="E31" s="65"/>
      <c r="F31" s="65"/>
      <c r="G31" s="65"/>
      <c r="H31" s="65"/>
      <c r="I31" s="95"/>
      <c r="J31" s="66"/>
    </row>
    <row r="32" spans="1:14" ht="14.1" customHeight="1" x14ac:dyDescent="0.2">
      <c r="A32" s="64"/>
      <c r="B32" s="67" t="str">
        <f>IFERROR(CODE(RIGHT(WheatBread9141521425[[#This Row],[UPC]],1)) - 48,"")</f>
        <v/>
      </c>
      <c r="C32" s="6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32" s="67" t="str">
        <f>IF(WheatBread9141521425[[#This Row],[Calc Check]]="","",IF(WheatBread9141521425[[#This Row],[Calc Check]]=10,IF(WheatBread9141521425[[#This Row],[UPC Check]]=0,"YES","NO"),IF(WheatBread9141521425[[#This Row],[Calc Check]]=WheatBread9141521425[[#This Row],[UPC Check]],"YES","NO")))</f>
        <v/>
      </c>
      <c r="E32" s="65"/>
      <c r="F32" s="65"/>
      <c r="G32" s="65"/>
      <c r="H32" s="65"/>
      <c r="I32" s="95"/>
      <c r="J32" s="66"/>
    </row>
    <row r="33" spans="1:10" ht="14.1" customHeight="1" x14ac:dyDescent="0.2">
      <c r="A33" s="64"/>
      <c r="B33" s="67" t="str">
        <f>IFERROR(CODE(RIGHT(WheatBread9141521425[[#This Row],[UPC]],1)) - 48,"")</f>
        <v/>
      </c>
      <c r="C33" s="6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33" s="67" t="str">
        <f>IF(WheatBread9141521425[[#This Row],[Calc Check]]="","",IF(WheatBread9141521425[[#This Row],[Calc Check]]=10,IF(WheatBread9141521425[[#This Row],[UPC Check]]=0,"YES","NO"),IF(WheatBread9141521425[[#This Row],[Calc Check]]=WheatBread9141521425[[#This Row],[UPC Check]],"YES","NO")))</f>
        <v/>
      </c>
      <c r="E33" s="65"/>
      <c r="F33" s="65"/>
      <c r="G33" s="65"/>
      <c r="H33" s="65"/>
      <c r="I33" s="95"/>
      <c r="J33" s="66"/>
    </row>
    <row r="34" spans="1:10" ht="14.1" customHeight="1" x14ac:dyDescent="0.2">
      <c r="A34" s="64"/>
      <c r="B34" s="67" t="str">
        <f>IFERROR(CODE(RIGHT(WheatBread9141521425[[#This Row],[UPC]],1)) - 48,"")</f>
        <v/>
      </c>
      <c r="C34" s="6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34" s="67" t="str">
        <f>IF(WheatBread9141521425[[#This Row],[Calc Check]]="","",IF(WheatBread9141521425[[#This Row],[Calc Check]]=10,IF(WheatBread9141521425[[#This Row],[UPC Check]]=0,"YES","NO"),IF(WheatBread9141521425[[#This Row],[Calc Check]]=WheatBread9141521425[[#This Row],[UPC Check]],"YES","NO")))</f>
        <v/>
      </c>
      <c r="E34" s="65"/>
      <c r="F34" s="65"/>
      <c r="G34" s="65"/>
      <c r="H34" s="65"/>
      <c r="I34" s="95"/>
      <c r="J34" s="66"/>
    </row>
    <row r="35" spans="1:10" ht="14.1" customHeight="1" x14ac:dyDescent="0.2">
      <c r="A35" s="64"/>
      <c r="B35" s="67" t="str">
        <f>IFERROR(CODE(RIGHT(WheatBread9141521425[[#This Row],[UPC]],1)) - 48,"")</f>
        <v/>
      </c>
      <c r="C35" s="6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35" s="67" t="str">
        <f>IF(WheatBread9141521425[[#This Row],[Calc Check]]="","",IF(WheatBread9141521425[[#This Row],[Calc Check]]=10,IF(WheatBread9141521425[[#This Row],[UPC Check]]=0,"YES","NO"),IF(WheatBread9141521425[[#This Row],[Calc Check]]=WheatBread9141521425[[#This Row],[UPC Check]],"YES","NO")))</f>
        <v/>
      </c>
      <c r="E35" s="65"/>
      <c r="F35" s="65"/>
      <c r="G35" s="65"/>
      <c r="H35" s="65"/>
      <c r="I35" s="95"/>
      <c r="J35" s="66"/>
    </row>
    <row r="36" spans="1:10" ht="14.1" customHeight="1" x14ac:dyDescent="0.2">
      <c r="A36" s="64"/>
      <c r="B36" s="67" t="str">
        <f>IFERROR(CODE(RIGHT(WheatBread9141521425[[#This Row],[UPC]],1)) - 48,"")</f>
        <v/>
      </c>
      <c r="C36" s="6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36" s="67" t="str">
        <f>IF(WheatBread9141521425[[#This Row],[Calc Check]]="","",IF(WheatBread9141521425[[#This Row],[Calc Check]]=10,IF(WheatBread9141521425[[#This Row],[UPC Check]]=0,"YES","NO"),IF(WheatBread9141521425[[#This Row],[Calc Check]]=WheatBread9141521425[[#This Row],[UPC Check]],"YES","NO")))</f>
        <v/>
      </c>
      <c r="E36" s="65"/>
      <c r="F36" s="65"/>
      <c r="G36" s="65"/>
      <c r="H36" s="65"/>
      <c r="I36" s="95"/>
      <c r="J36" s="66"/>
    </row>
    <row r="37" spans="1:10" ht="14.1" customHeight="1" x14ac:dyDescent="0.2">
      <c r="A37" s="64"/>
      <c r="B37" s="67" t="str">
        <f>IFERROR(CODE(RIGHT(WheatBread9141521425[[#This Row],[UPC]],1)) - 48,"")</f>
        <v/>
      </c>
      <c r="C37" s="6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37" s="67" t="str">
        <f>IF(WheatBread9141521425[[#This Row],[Calc Check]]="","",IF(WheatBread9141521425[[#This Row],[Calc Check]]=10,IF(WheatBread9141521425[[#This Row],[UPC Check]]=0,"YES","NO"),IF(WheatBread9141521425[[#This Row],[Calc Check]]=WheatBread9141521425[[#This Row],[UPC Check]],"YES","NO")))</f>
        <v/>
      </c>
      <c r="E37" s="65"/>
      <c r="F37" s="65"/>
      <c r="G37" s="65"/>
      <c r="H37" s="65"/>
      <c r="I37" s="95"/>
      <c r="J37" s="66"/>
    </row>
    <row r="38" spans="1:10" ht="14.1" customHeight="1" x14ac:dyDescent="0.2">
      <c r="A38" s="64"/>
      <c r="B38" s="67" t="str">
        <f>IFERROR(CODE(RIGHT(WheatBread9141521425[[#This Row],[UPC]],1)) - 48,"")</f>
        <v/>
      </c>
      <c r="C38" s="6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38" s="67" t="str">
        <f>IF(WheatBread9141521425[[#This Row],[Calc Check]]="","",IF(WheatBread9141521425[[#This Row],[Calc Check]]=10,IF(WheatBread9141521425[[#This Row],[UPC Check]]=0,"YES","NO"),IF(WheatBread9141521425[[#This Row],[Calc Check]]=WheatBread9141521425[[#This Row],[UPC Check]],"YES","NO")))</f>
        <v/>
      </c>
      <c r="E38" s="65"/>
      <c r="F38" s="65"/>
      <c r="G38" s="65"/>
      <c r="H38" s="65"/>
      <c r="I38" s="95"/>
      <c r="J38" s="66"/>
    </row>
    <row r="39" spans="1:10" ht="14.1" customHeight="1" x14ac:dyDescent="0.2">
      <c r="A39" s="64"/>
      <c r="B39" s="67" t="str">
        <f>IFERROR(CODE(RIGHT(WheatBread9141521425[[#This Row],[UPC]],1)) - 48,"")</f>
        <v/>
      </c>
      <c r="C39" s="6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39" s="67" t="str">
        <f>IF(WheatBread9141521425[[#This Row],[Calc Check]]="","",IF(WheatBread9141521425[[#This Row],[Calc Check]]=10,IF(WheatBread9141521425[[#This Row],[UPC Check]]=0,"YES","NO"),IF(WheatBread9141521425[[#This Row],[Calc Check]]=WheatBread9141521425[[#This Row],[UPC Check]],"YES","NO")))</f>
        <v/>
      </c>
      <c r="E39" s="65"/>
      <c r="F39" s="65"/>
      <c r="G39" s="65"/>
      <c r="H39" s="65"/>
      <c r="I39" s="95"/>
      <c r="J39" s="66"/>
    </row>
    <row r="40" spans="1:10" ht="14.1" customHeight="1" x14ac:dyDescent="0.2">
      <c r="A40" s="64"/>
      <c r="B40" s="67" t="str">
        <f>IFERROR(CODE(RIGHT(WheatBread9141521425[[#This Row],[UPC]],1)) - 48,"")</f>
        <v/>
      </c>
      <c r="C40" s="6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40" s="67" t="str">
        <f>IF(WheatBread9141521425[[#This Row],[Calc Check]]="","",IF(WheatBread9141521425[[#This Row],[Calc Check]]=10,IF(WheatBread9141521425[[#This Row],[UPC Check]]=0,"YES","NO"),IF(WheatBread9141521425[[#This Row],[Calc Check]]=WheatBread9141521425[[#This Row],[UPC Check]],"YES","NO")))</f>
        <v/>
      </c>
      <c r="E40" s="65"/>
      <c r="F40" s="65"/>
      <c r="G40" s="65"/>
      <c r="H40" s="65"/>
      <c r="I40" s="95"/>
      <c r="J40" s="66"/>
    </row>
    <row r="41" spans="1:10" ht="14.1" customHeight="1" x14ac:dyDescent="0.2">
      <c r="A41" s="64"/>
      <c r="B41" s="67" t="str">
        <f>IFERROR(CODE(RIGHT(WheatBread9141521425[[#This Row],[UPC]],1)) - 48,"")</f>
        <v/>
      </c>
      <c r="C41" s="6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41" s="67" t="str">
        <f>IF(WheatBread9141521425[[#This Row],[Calc Check]]="","",IF(WheatBread9141521425[[#This Row],[Calc Check]]=10,IF(WheatBread9141521425[[#This Row],[UPC Check]]=0,"YES","NO"),IF(WheatBread9141521425[[#This Row],[Calc Check]]=WheatBread9141521425[[#This Row],[UPC Check]],"YES","NO")))</f>
        <v/>
      </c>
      <c r="E41" s="65"/>
      <c r="F41" s="65"/>
      <c r="G41" s="65"/>
      <c r="H41" s="65"/>
      <c r="I41" s="95"/>
      <c r="J41" s="66"/>
    </row>
    <row r="42" spans="1:10" ht="14.1" customHeight="1" x14ac:dyDescent="0.2">
      <c r="A42" s="64"/>
      <c r="B42" s="67" t="str">
        <f>IFERROR(CODE(RIGHT(WheatBread9141521425[[#This Row],[UPC]],1)) - 48,"")</f>
        <v/>
      </c>
      <c r="C42" s="6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42" s="67" t="str">
        <f>IF(WheatBread9141521425[[#This Row],[Calc Check]]="","",IF(WheatBread9141521425[[#This Row],[Calc Check]]=10,IF(WheatBread9141521425[[#This Row],[UPC Check]]=0,"YES","NO"),IF(WheatBread9141521425[[#This Row],[Calc Check]]=WheatBread9141521425[[#This Row],[UPC Check]],"YES","NO")))</f>
        <v/>
      </c>
      <c r="E42" s="65"/>
      <c r="F42" s="65"/>
      <c r="G42" s="65"/>
      <c r="H42" s="65"/>
      <c r="I42" s="95"/>
      <c r="J42" s="66"/>
    </row>
    <row r="43" spans="1:10" ht="14.1" customHeight="1" x14ac:dyDescent="0.2">
      <c r="A43" s="64"/>
      <c r="B43" s="67" t="str">
        <f>IFERROR(CODE(RIGHT(WheatBread9141521425[[#This Row],[UPC]],1)) - 48,"")</f>
        <v/>
      </c>
      <c r="C43" s="6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43" s="67" t="str">
        <f>IF(WheatBread9141521425[[#This Row],[Calc Check]]="","",IF(WheatBread9141521425[[#This Row],[Calc Check]]=10,IF(WheatBread9141521425[[#This Row],[UPC Check]]=0,"YES","NO"),IF(WheatBread9141521425[[#This Row],[Calc Check]]=WheatBread9141521425[[#This Row],[UPC Check]],"YES","NO")))</f>
        <v/>
      </c>
      <c r="E43" s="65"/>
      <c r="F43" s="65"/>
      <c r="G43" s="65"/>
      <c r="H43" s="65"/>
      <c r="I43" s="95"/>
      <c r="J43" s="66"/>
    </row>
    <row r="44" spans="1:10" ht="14.1" customHeight="1" x14ac:dyDescent="0.2">
      <c r="A44" s="64"/>
      <c r="B44" s="67" t="str">
        <f>IFERROR(CODE(RIGHT(WheatBread9141521425[[#This Row],[UPC]],1)) - 48,"")</f>
        <v/>
      </c>
      <c r="C44" s="6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44" s="67" t="str">
        <f>IF(WheatBread9141521425[[#This Row],[Calc Check]]="","",IF(WheatBread9141521425[[#This Row],[Calc Check]]=10,IF(WheatBread9141521425[[#This Row],[UPC Check]]=0,"YES","NO"),IF(WheatBread9141521425[[#This Row],[Calc Check]]=WheatBread9141521425[[#This Row],[UPC Check]],"YES","NO")))</f>
        <v/>
      </c>
      <c r="E44" s="65"/>
      <c r="F44" s="65"/>
      <c r="G44" s="65"/>
      <c r="H44" s="65"/>
      <c r="I44" s="95"/>
      <c r="J44" s="66"/>
    </row>
    <row r="45" spans="1:10" ht="14.1" customHeight="1" x14ac:dyDescent="0.2">
      <c r="A45" s="64"/>
      <c r="B45" s="67" t="str">
        <f>IFERROR(CODE(RIGHT(WheatBread9141521425[[#This Row],[UPC]],1)) - 48,"")</f>
        <v/>
      </c>
      <c r="C45" s="6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45" s="67" t="str">
        <f>IF(WheatBread9141521425[[#This Row],[Calc Check]]="","",IF(WheatBread9141521425[[#This Row],[Calc Check]]=10,IF(WheatBread9141521425[[#This Row],[UPC Check]]=0,"YES","NO"),IF(WheatBread9141521425[[#This Row],[Calc Check]]=WheatBread9141521425[[#This Row],[UPC Check]],"YES","NO")))</f>
        <v/>
      </c>
      <c r="E45" s="65"/>
      <c r="F45" s="65"/>
      <c r="G45" s="65"/>
      <c r="H45" s="65"/>
      <c r="I45" s="95"/>
      <c r="J45" s="66"/>
    </row>
    <row r="46" spans="1:10" x14ac:dyDescent="0.2">
      <c r="A46" s="76"/>
      <c r="B46" s="77" t="str">
        <f>IFERROR(CODE(RIGHT(WheatBread9141521425[[#This Row],[UPC]],1)) - 48,"")</f>
        <v/>
      </c>
      <c r="C46" s="7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46" s="77" t="str">
        <f>IF(WheatBread9141521425[[#This Row],[Calc Check]]="","",IF(WheatBread9141521425[[#This Row],[Calc Check]]=10,IF(WheatBread9141521425[[#This Row],[UPC Check]]=0,"YES","NO"),IF(WheatBread9141521425[[#This Row],[Calc Check]]=WheatBread9141521425[[#This Row],[UPC Check]],"YES","NO")))</f>
        <v/>
      </c>
      <c r="E46" s="75"/>
      <c r="F46" s="75"/>
      <c r="G46" s="75"/>
      <c r="H46" s="75"/>
      <c r="I46" s="95"/>
      <c r="J46" s="78"/>
    </row>
    <row r="47" spans="1:10" x14ac:dyDescent="0.2">
      <c r="A47" s="76"/>
      <c r="B47" s="77" t="str">
        <f>IFERROR(CODE(RIGHT(WheatBread9141521425[[#This Row],[UPC]],1)) - 48,"")</f>
        <v/>
      </c>
      <c r="C47" s="7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47" s="77" t="str">
        <f>IF(WheatBread9141521425[[#This Row],[Calc Check]]="","",IF(WheatBread9141521425[[#This Row],[Calc Check]]=10,IF(WheatBread9141521425[[#This Row],[UPC Check]]=0,"YES","NO"),IF(WheatBread9141521425[[#This Row],[Calc Check]]=WheatBread9141521425[[#This Row],[UPC Check]],"YES","NO")))</f>
        <v/>
      </c>
      <c r="E47" s="75"/>
      <c r="F47" s="75"/>
      <c r="G47" s="75"/>
      <c r="H47" s="75"/>
      <c r="I47" s="95"/>
      <c r="J47" s="78"/>
    </row>
    <row r="48" spans="1:10" x14ac:dyDescent="0.2">
      <c r="A48" s="76"/>
      <c r="B48" s="77" t="str">
        <f>IFERROR(CODE(RIGHT(WheatBread9141521425[[#This Row],[UPC]],1)) - 48,"")</f>
        <v/>
      </c>
      <c r="C48" s="7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48" s="77" t="str">
        <f>IF(WheatBread9141521425[[#This Row],[Calc Check]]="","",IF(WheatBread9141521425[[#This Row],[Calc Check]]=10,IF(WheatBread9141521425[[#This Row],[UPC Check]]=0,"YES","NO"),IF(WheatBread9141521425[[#This Row],[Calc Check]]=WheatBread9141521425[[#This Row],[UPC Check]],"YES","NO")))</f>
        <v/>
      </c>
      <c r="E48" s="75"/>
      <c r="F48" s="75"/>
      <c r="G48" s="75"/>
      <c r="H48" s="75"/>
      <c r="I48" s="95"/>
      <c r="J48" s="78"/>
    </row>
    <row r="49" spans="1:10" x14ac:dyDescent="0.2">
      <c r="A49" s="76"/>
      <c r="B49" s="77" t="str">
        <f>IFERROR(CODE(RIGHT(WheatBread9141521425[[#This Row],[UPC]],1)) - 48,"")</f>
        <v/>
      </c>
      <c r="C49" s="7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49" s="77" t="str">
        <f>IF(WheatBread9141521425[[#This Row],[Calc Check]]="","",IF(WheatBread9141521425[[#This Row],[Calc Check]]=10,IF(WheatBread9141521425[[#This Row],[UPC Check]]=0,"YES","NO"),IF(WheatBread9141521425[[#This Row],[Calc Check]]=WheatBread9141521425[[#This Row],[UPC Check]],"YES","NO")))</f>
        <v/>
      </c>
      <c r="E49" s="75"/>
      <c r="F49" s="75"/>
      <c r="G49" s="75"/>
      <c r="H49" s="75"/>
      <c r="I49" s="95"/>
      <c r="J49" s="78"/>
    </row>
    <row r="50" spans="1:10" x14ac:dyDescent="0.2">
      <c r="A50" s="76"/>
      <c r="B50" s="77" t="str">
        <f>IFERROR(CODE(RIGHT(WheatBread9141521425[[#This Row],[UPC]],1)) - 48,"")</f>
        <v/>
      </c>
      <c r="C50" s="7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50" s="77" t="str">
        <f>IF(WheatBread9141521425[[#This Row],[Calc Check]]="","",IF(WheatBread9141521425[[#This Row],[Calc Check]]=10,IF(WheatBread9141521425[[#This Row],[UPC Check]]=0,"YES","NO"),IF(WheatBread9141521425[[#This Row],[Calc Check]]=WheatBread9141521425[[#This Row],[UPC Check]],"YES","NO")))</f>
        <v/>
      </c>
      <c r="E50" s="75"/>
      <c r="F50" s="75"/>
      <c r="G50" s="75"/>
      <c r="H50" s="75"/>
      <c r="I50" s="95"/>
      <c r="J50" s="78"/>
    </row>
    <row r="51" spans="1:10" x14ac:dyDescent="0.2">
      <c r="A51" s="76"/>
      <c r="B51" s="77" t="str">
        <f>IFERROR(CODE(RIGHT(WheatBread9141521425[[#This Row],[UPC]],1)) - 48,"")</f>
        <v/>
      </c>
      <c r="C51" s="7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51" s="77" t="str">
        <f>IF(WheatBread9141521425[[#This Row],[Calc Check]]="","",IF(WheatBread9141521425[[#This Row],[Calc Check]]=10,IF(WheatBread9141521425[[#This Row],[UPC Check]]=0,"YES","NO"),IF(WheatBread9141521425[[#This Row],[Calc Check]]=WheatBread9141521425[[#This Row],[UPC Check]],"YES","NO")))</f>
        <v/>
      </c>
      <c r="E51" s="75"/>
      <c r="F51" s="75"/>
      <c r="G51" s="75"/>
      <c r="H51" s="75"/>
      <c r="I51" s="95"/>
      <c r="J51" s="78"/>
    </row>
    <row r="52" spans="1:10" x14ac:dyDescent="0.2">
      <c r="A52" s="76"/>
      <c r="B52" s="77" t="str">
        <f>IFERROR(CODE(RIGHT(WheatBread9141521425[[#This Row],[UPC]],1)) - 48,"")</f>
        <v/>
      </c>
      <c r="C52" s="7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52" s="77" t="str">
        <f>IF(WheatBread9141521425[[#This Row],[Calc Check]]="","",IF(WheatBread9141521425[[#This Row],[Calc Check]]=10,IF(WheatBread9141521425[[#This Row],[UPC Check]]=0,"YES","NO"),IF(WheatBread9141521425[[#This Row],[Calc Check]]=WheatBread9141521425[[#This Row],[UPC Check]],"YES","NO")))</f>
        <v/>
      </c>
      <c r="E52" s="75"/>
      <c r="F52" s="75"/>
      <c r="G52" s="75"/>
      <c r="H52" s="75"/>
      <c r="I52" s="95"/>
      <c r="J52" s="78"/>
    </row>
    <row r="53" spans="1:10" x14ac:dyDescent="0.2">
      <c r="A53" s="76"/>
      <c r="B53" s="77" t="str">
        <f>IFERROR(CODE(RIGHT(WheatBread9141521425[[#This Row],[UPC]],1)) - 48,"")</f>
        <v/>
      </c>
      <c r="C53" s="7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53" s="77" t="str">
        <f>IF(WheatBread9141521425[[#This Row],[Calc Check]]="","",IF(WheatBread9141521425[[#This Row],[Calc Check]]=10,IF(WheatBread9141521425[[#This Row],[UPC Check]]=0,"YES","NO"),IF(WheatBread9141521425[[#This Row],[Calc Check]]=WheatBread9141521425[[#This Row],[UPC Check]],"YES","NO")))</f>
        <v/>
      </c>
      <c r="E53" s="75"/>
      <c r="F53" s="75"/>
      <c r="G53" s="75"/>
      <c r="H53" s="75"/>
      <c r="I53" s="95"/>
      <c r="J53" s="78"/>
    </row>
    <row r="54" spans="1:10" x14ac:dyDescent="0.2">
      <c r="A54" s="76"/>
      <c r="B54" s="77" t="str">
        <f>IFERROR(CODE(RIGHT(WheatBread9141521425[[#This Row],[UPC]],1)) - 48,"")</f>
        <v/>
      </c>
      <c r="C54" s="7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54" s="77" t="str">
        <f>IF(WheatBread9141521425[[#This Row],[Calc Check]]="","",IF(WheatBread9141521425[[#This Row],[Calc Check]]=10,IF(WheatBread9141521425[[#This Row],[UPC Check]]=0,"YES","NO"),IF(WheatBread9141521425[[#This Row],[Calc Check]]=WheatBread9141521425[[#This Row],[UPC Check]],"YES","NO")))</f>
        <v/>
      </c>
      <c r="E54" s="75"/>
      <c r="F54" s="75"/>
      <c r="G54" s="75"/>
      <c r="H54" s="75"/>
      <c r="I54" s="95"/>
      <c r="J54" s="78"/>
    </row>
    <row r="55" spans="1:10" x14ac:dyDescent="0.2">
      <c r="A55" s="76"/>
      <c r="B55" s="77" t="str">
        <f>IFERROR(CODE(RIGHT(WheatBread9141521425[[#This Row],[UPC]],1)) - 48,"")</f>
        <v/>
      </c>
      <c r="C55" s="7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55" s="77" t="str">
        <f>IF(WheatBread9141521425[[#This Row],[Calc Check]]="","",IF(WheatBread9141521425[[#This Row],[Calc Check]]=10,IF(WheatBread9141521425[[#This Row],[UPC Check]]=0,"YES","NO"),IF(WheatBread9141521425[[#This Row],[Calc Check]]=WheatBread9141521425[[#This Row],[UPC Check]],"YES","NO")))</f>
        <v/>
      </c>
      <c r="E55" s="75"/>
      <c r="F55" s="75"/>
      <c r="G55" s="75"/>
      <c r="H55" s="75"/>
      <c r="I55" s="95"/>
      <c r="J55" s="78"/>
    </row>
    <row r="56" spans="1:10" x14ac:dyDescent="0.2">
      <c r="A56" s="76"/>
      <c r="B56" s="77" t="str">
        <f>IFERROR(CODE(RIGHT(WheatBread9141521425[[#This Row],[UPC]],1)) - 48,"")</f>
        <v/>
      </c>
      <c r="C56" s="7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56" s="77" t="str">
        <f>IF(WheatBread9141521425[[#This Row],[Calc Check]]="","",IF(WheatBread9141521425[[#This Row],[Calc Check]]=10,IF(WheatBread9141521425[[#This Row],[UPC Check]]=0,"YES","NO"),IF(WheatBread9141521425[[#This Row],[Calc Check]]=WheatBread9141521425[[#This Row],[UPC Check]],"YES","NO")))</f>
        <v/>
      </c>
      <c r="E56" s="75"/>
      <c r="F56" s="75"/>
      <c r="G56" s="75"/>
      <c r="H56" s="75"/>
      <c r="I56" s="95"/>
      <c r="J56" s="78"/>
    </row>
    <row r="57" spans="1:10" x14ac:dyDescent="0.2">
      <c r="A57" s="76"/>
      <c r="B57" s="77" t="str">
        <f>IFERROR(CODE(RIGHT(WheatBread9141521425[[#This Row],[UPC]],1)) - 48,"")</f>
        <v/>
      </c>
      <c r="C57" s="7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57" s="77" t="str">
        <f>IF(WheatBread9141521425[[#This Row],[Calc Check]]="","",IF(WheatBread9141521425[[#This Row],[Calc Check]]=10,IF(WheatBread9141521425[[#This Row],[UPC Check]]=0,"YES","NO"),IF(WheatBread9141521425[[#This Row],[Calc Check]]=WheatBread9141521425[[#This Row],[UPC Check]],"YES","NO")))</f>
        <v/>
      </c>
      <c r="E57" s="75"/>
      <c r="F57" s="75"/>
      <c r="G57" s="75"/>
      <c r="H57" s="75"/>
      <c r="I57" s="95"/>
      <c r="J57" s="78"/>
    </row>
    <row r="58" spans="1:10" x14ac:dyDescent="0.2">
      <c r="A58" s="76"/>
      <c r="B58" s="77" t="str">
        <f>IFERROR(CODE(RIGHT(WheatBread9141521425[[#This Row],[UPC]],1)) - 48,"")</f>
        <v/>
      </c>
      <c r="C58" s="7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58" s="77" t="str">
        <f>IF(WheatBread9141521425[[#This Row],[Calc Check]]="","",IF(WheatBread9141521425[[#This Row],[Calc Check]]=10,IF(WheatBread9141521425[[#This Row],[UPC Check]]=0,"YES","NO"),IF(WheatBread9141521425[[#This Row],[Calc Check]]=WheatBread9141521425[[#This Row],[UPC Check]],"YES","NO")))</f>
        <v/>
      </c>
      <c r="E58" s="75"/>
      <c r="F58" s="75"/>
      <c r="G58" s="75"/>
      <c r="H58" s="75"/>
      <c r="I58" s="95"/>
      <c r="J58" s="78"/>
    </row>
    <row r="59" spans="1:10" x14ac:dyDescent="0.2">
      <c r="A59" s="76"/>
      <c r="B59" s="77" t="str">
        <f>IFERROR(CODE(RIGHT(WheatBread9141521425[[#This Row],[UPC]],1)) - 48,"")</f>
        <v/>
      </c>
      <c r="C59" s="7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59" s="77" t="str">
        <f>IF(WheatBread9141521425[[#This Row],[Calc Check]]="","",IF(WheatBread9141521425[[#This Row],[Calc Check]]=10,IF(WheatBread9141521425[[#This Row],[UPC Check]]=0,"YES","NO"),IF(WheatBread9141521425[[#This Row],[Calc Check]]=WheatBread9141521425[[#This Row],[UPC Check]],"YES","NO")))</f>
        <v/>
      </c>
      <c r="E59" s="75"/>
      <c r="F59" s="75"/>
      <c r="G59" s="75"/>
      <c r="H59" s="75"/>
      <c r="I59" s="95"/>
      <c r="J59" s="78"/>
    </row>
    <row r="60" spans="1:10" x14ac:dyDescent="0.2">
      <c r="A60" s="76"/>
      <c r="B60" s="77" t="str">
        <f>IFERROR(CODE(RIGHT(WheatBread9141521425[[#This Row],[UPC]],1)) - 48,"")</f>
        <v/>
      </c>
      <c r="C60" s="7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60" s="77" t="str">
        <f>IF(WheatBread9141521425[[#This Row],[Calc Check]]="","",IF(WheatBread9141521425[[#This Row],[Calc Check]]=10,IF(WheatBread9141521425[[#This Row],[UPC Check]]=0,"YES","NO"),IF(WheatBread9141521425[[#This Row],[Calc Check]]=WheatBread9141521425[[#This Row],[UPC Check]],"YES","NO")))</f>
        <v/>
      </c>
      <c r="E60" s="75"/>
      <c r="F60" s="75"/>
      <c r="G60" s="75"/>
      <c r="H60" s="75"/>
      <c r="I60" s="95"/>
      <c r="J60" s="78"/>
    </row>
    <row r="61" spans="1:10" x14ac:dyDescent="0.2">
      <c r="A61" s="76"/>
      <c r="B61" s="77" t="str">
        <f>IFERROR(CODE(RIGHT(WheatBread9141521425[[#This Row],[UPC]],1)) - 48,"")</f>
        <v/>
      </c>
      <c r="C61" s="7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61" s="77" t="str">
        <f>IF(WheatBread9141521425[[#This Row],[Calc Check]]="","",IF(WheatBread9141521425[[#This Row],[Calc Check]]=10,IF(WheatBread9141521425[[#This Row],[UPC Check]]=0,"YES","NO"),IF(WheatBread9141521425[[#This Row],[Calc Check]]=WheatBread9141521425[[#This Row],[UPC Check]],"YES","NO")))</f>
        <v/>
      </c>
      <c r="E61" s="75"/>
      <c r="F61" s="75"/>
      <c r="G61" s="75"/>
      <c r="H61" s="75"/>
      <c r="I61" s="95"/>
      <c r="J61" s="78"/>
    </row>
    <row r="62" spans="1:10" x14ac:dyDescent="0.2">
      <c r="A62" s="76"/>
      <c r="B62" s="77" t="str">
        <f>IFERROR(CODE(RIGHT(WheatBread9141521425[[#This Row],[UPC]],1)) - 48,"")</f>
        <v/>
      </c>
      <c r="C62" s="7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62" s="77" t="str">
        <f>IF(WheatBread9141521425[[#This Row],[Calc Check]]="","",IF(WheatBread9141521425[[#This Row],[Calc Check]]=10,IF(WheatBread9141521425[[#This Row],[UPC Check]]=0,"YES","NO"),IF(WheatBread9141521425[[#This Row],[Calc Check]]=WheatBread9141521425[[#This Row],[UPC Check]],"YES","NO")))</f>
        <v/>
      </c>
      <c r="E62" s="75"/>
      <c r="F62" s="75"/>
      <c r="G62" s="75"/>
      <c r="H62" s="75"/>
      <c r="I62" s="95"/>
      <c r="J62" s="78"/>
    </row>
    <row r="63" spans="1:10" x14ac:dyDescent="0.2">
      <c r="A63" s="76"/>
      <c r="B63" s="77" t="str">
        <f>IFERROR(CODE(RIGHT(WheatBread9141521425[[#This Row],[UPC]],1)) - 48,"")</f>
        <v/>
      </c>
      <c r="C63" s="7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63" s="77" t="str">
        <f>IF(WheatBread9141521425[[#This Row],[Calc Check]]="","",IF(WheatBread9141521425[[#This Row],[Calc Check]]=10,IF(WheatBread9141521425[[#This Row],[UPC Check]]=0,"YES","NO"),IF(WheatBread9141521425[[#This Row],[Calc Check]]=WheatBread9141521425[[#This Row],[UPC Check]],"YES","NO")))</f>
        <v/>
      </c>
      <c r="E63" s="75"/>
      <c r="F63" s="75"/>
      <c r="G63" s="75"/>
      <c r="H63" s="75"/>
      <c r="I63" s="95"/>
      <c r="J63" s="78"/>
    </row>
    <row r="64" spans="1:10" x14ac:dyDescent="0.2">
      <c r="A64" s="76"/>
      <c r="B64" s="77" t="str">
        <f>IFERROR(CODE(RIGHT(WheatBread9141521425[[#This Row],[UPC]],1)) - 48,"")</f>
        <v/>
      </c>
      <c r="C64" s="7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64" s="77" t="str">
        <f>IF(WheatBread9141521425[[#This Row],[Calc Check]]="","",IF(WheatBread9141521425[[#This Row],[Calc Check]]=10,IF(WheatBread9141521425[[#This Row],[UPC Check]]=0,"YES","NO"),IF(WheatBread9141521425[[#This Row],[Calc Check]]=WheatBread9141521425[[#This Row],[UPC Check]],"YES","NO")))</f>
        <v/>
      </c>
      <c r="E64" s="75"/>
      <c r="F64" s="75"/>
      <c r="G64" s="75"/>
      <c r="H64" s="75"/>
      <c r="I64" s="95"/>
      <c r="J64" s="78"/>
    </row>
    <row r="65" spans="1:10" x14ac:dyDescent="0.2">
      <c r="A65" s="76"/>
      <c r="B65" s="77" t="str">
        <f>IFERROR(CODE(RIGHT(WheatBread9141521425[[#This Row],[UPC]],1)) - 48,"")</f>
        <v/>
      </c>
      <c r="C65" s="7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65" s="77" t="str">
        <f>IF(WheatBread9141521425[[#This Row],[Calc Check]]="","",IF(WheatBread9141521425[[#This Row],[Calc Check]]=10,IF(WheatBread9141521425[[#This Row],[UPC Check]]=0,"YES","NO"),IF(WheatBread9141521425[[#This Row],[Calc Check]]=WheatBread9141521425[[#This Row],[UPC Check]],"YES","NO")))</f>
        <v/>
      </c>
      <c r="E65" s="75"/>
      <c r="F65" s="75"/>
      <c r="G65" s="75"/>
      <c r="H65" s="75"/>
      <c r="I65" s="95"/>
      <c r="J65" s="78"/>
    </row>
    <row r="66" spans="1:10" x14ac:dyDescent="0.2">
      <c r="A66" s="76"/>
      <c r="B66" s="77" t="str">
        <f>IFERROR(CODE(RIGHT(WheatBread9141521425[[#This Row],[UPC]],1)) - 48,"")</f>
        <v/>
      </c>
      <c r="C66" s="77" t="str">
        <f>IFERROR(CODE(10 - MOD(3*SUM(MID(WheatBread9141521425[UPC],2,1),MID(WheatBread9141521425[UPC],4,1),MID(WheatBread9141521425[UPC],6,1),MID(WheatBread9141521425[UPC],8,1),MID(WheatBread9141521425[UPC],10,1),MID(WheatBread9141521425[UPC],12,1))+SUM(MID(WheatBread9141521425[UPC],1,1),MID(WheatBread9141521425[UPC],3,1),MID(WheatBread9141521425[UPC],5,1),MID(WheatBread9141521425[UPC],7,1),MID(WheatBread9141521425[UPC],9,1),MID(WheatBread9141521425[UPC],11,1)),10))-48,"")</f>
        <v/>
      </c>
      <c r="D66" s="77" t="str">
        <f>IF(WheatBread9141521425[[#This Row],[Calc Check]]="","",IF(WheatBread9141521425[[#This Row],[Calc Check]]=10,IF(WheatBread9141521425[[#This Row],[UPC Check]]=0,"YES","NO"),IF(WheatBread9141521425[[#This Row],[Calc Check]]=WheatBread9141521425[[#This Row],[UPC Check]],"YES","NO")))</f>
        <v/>
      </c>
      <c r="E66" s="75"/>
      <c r="F66" s="75"/>
      <c r="G66" s="75"/>
      <c r="H66" s="75"/>
      <c r="I66" s="95"/>
      <c r="J66" s="78"/>
    </row>
  </sheetData>
  <sheetProtection algorithmName="SHA-512" hashValue="A7ltIey6XCBQDSdt3WStx4FsOupi3XLLXdDQ+KW3WPkAuGusxPInxwRlHG04mZ3TTrMSzYAkoSbwy0DFIeNboQ==" saltValue="1/tSSeKcna7DZ09JrMB8Vw==" spinCount="100000" sheet="1" objects="1" scenarios="1" selectLockedCells="1"/>
  <mergeCells count="20">
    <mergeCell ref="A17:I17"/>
    <mergeCell ref="A18:I18"/>
    <mergeCell ref="A19:I19"/>
    <mergeCell ref="A10:E10"/>
    <mergeCell ref="F10:I10"/>
    <mergeCell ref="A11:E11"/>
    <mergeCell ref="F11:I11"/>
    <mergeCell ref="F12:I12"/>
    <mergeCell ref="A16:I16"/>
    <mergeCell ref="F9:I9"/>
    <mergeCell ref="A1:H1"/>
    <mergeCell ref="A3:E3"/>
    <mergeCell ref="F3:I3"/>
    <mergeCell ref="A4:E4"/>
    <mergeCell ref="F4:I4"/>
    <mergeCell ref="F5:I5"/>
    <mergeCell ref="F6:I6"/>
    <mergeCell ref="A5:E5"/>
    <mergeCell ref="F7:I7"/>
    <mergeCell ref="F8:I8"/>
  </mergeCells>
  <dataValidations count="1">
    <dataValidation allowBlank="1" showInputMessage="1" sqref="I27:J66"/>
  </dataValidations>
  <pageMargins left="0.7" right="0.7" top="0.75" bottom="0.75" header="0.3" footer="0.3"/>
  <pageSetup paperSize="5" orientation="landscape" r:id="rId1"/>
  <headerFooter>
    <oddHeader>&amp;C2017-2019 Louisiana WIC Approved Foods Product Review</oddHeader>
  </headerFooter>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zoomScaleNormal="100" workbookViewId="0">
      <selection activeCell="A24" sqref="A24"/>
    </sheetView>
  </sheetViews>
  <sheetFormatPr defaultColWidth="8.7109375" defaultRowHeight="12.75" x14ac:dyDescent="0.2"/>
  <cols>
    <col min="1" max="1" width="21.42578125" style="19" customWidth="1"/>
    <col min="2" max="2" width="7.140625" style="19" customWidth="1"/>
    <col min="3" max="3" width="7" style="19" customWidth="1"/>
    <col min="4" max="4" width="7.140625" style="19" customWidth="1"/>
    <col min="5" max="6" width="18.140625" style="19" customWidth="1"/>
    <col min="7" max="7" width="23.42578125" style="19" customWidth="1"/>
    <col min="8" max="8" width="11.85546875" style="19" customWidth="1"/>
    <col min="9" max="9" width="39.28515625" style="42" customWidth="1"/>
    <col min="10" max="10" width="33.42578125" style="42" customWidth="1"/>
    <col min="11" max="11" width="13.5703125" style="19" customWidth="1"/>
    <col min="12" max="12" width="14.28515625" style="19" customWidth="1"/>
    <col min="13" max="13" width="13.5703125" style="19" customWidth="1"/>
    <col min="14" max="14" width="14.28515625" style="19" customWidth="1"/>
    <col min="15" max="15" width="13.85546875" style="19" customWidth="1"/>
    <col min="16" max="16" width="46.7109375" style="19" customWidth="1"/>
    <col min="17" max="16384" width="8.7109375" style="19"/>
  </cols>
  <sheetData>
    <row r="1" spans="1:14" s="11" customFormat="1" ht="99.95" customHeight="1" x14ac:dyDescent="0.2">
      <c r="A1" s="104" t="s">
        <v>198</v>
      </c>
      <c r="B1" s="104"/>
      <c r="C1" s="104"/>
      <c r="D1" s="104"/>
      <c r="E1" s="104"/>
      <c r="F1" s="104"/>
      <c r="G1" s="104"/>
    </row>
    <row r="2" spans="1:14" ht="15" x14ac:dyDescent="0.25">
      <c r="A2" s="31"/>
      <c r="B2" s="30"/>
      <c r="C2" s="35"/>
      <c r="D2" s="35"/>
      <c r="E2" s="31"/>
      <c r="F2" s="32"/>
      <c r="G2" s="32"/>
      <c r="H2" s="32"/>
      <c r="I2" s="33"/>
      <c r="J2" s="33"/>
      <c r="K2" s="31"/>
      <c r="L2" s="31"/>
      <c r="M2" s="34"/>
      <c r="N2" s="34"/>
    </row>
    <row r="3" spans="1:14" ht="14.1" customHeight="1" x14ac:dyDescent="0.2">
      <c r="A3" s="105" t="s">
        <v>75</v>
      </c>
      <c r="B3" s="105"/>
      <c r="C3" s="105"/>
      <c r="D3" s="105"/>
      <c r="E3" s="105"/>
      <c r="F3" s="105" t="s">
        <v>79</v>
      </c>
      <c r="G3" s="105"/>
      <c r="H3" s="105"/>
      <c r="I3" s="33"/>
      <c r="J3" s="33"/>
      <c r="K3" s="31"/>
      <c r="L3" s="31"/>
      <c r="M3" s="34"/>
      <c r="N3" s="34"/>
    </row>
    <row r="4" spans="1:14" ht="14.45" customHeight="1" x14ac:dyDescent="0.2">
      <c r="A4" s="102" t="s">
        <v>199</v>
      </c>
      <c r="B4" s="102"/>
      <c r="C4" s="102"/>
      <c r="D4" s="102"/>
      <c r="E4" s="102"/>
      <c r="F4" s="102" t="s">
        <v>200</v>
      </c>
      <c r="G4" s="102"/>
      <c r="H4" s="102"/>
      <c r="I4" s="33"/>
      <c r="J4" s="33"/>
      <c r="K4" s="36"/>
      <c r="L4" s="36"/>
      <c r="M4" s="37"/>
      <c r="N4" s="37"/>
    </row>
    <row r="5" spans="1:14" ht="14.45" customHeight="1" x14ac:dyDescent="0.2">
      <c r="A5" s="102"/>
      <c r="B5" s="102"/>
      <c r="C5" s="102"/>
      <c r="D5" s="102"/>
      <c r="E5" s="102"/>
      <c r="F5" s="102" t="s">
        <v>201</v>
      </c>
      <c r="G5" s="102"/>
      <c r="H5" s="102"/>
      <c r="I5" s="33"/>
      <c r="J5" s="33"/>
      <c r="K5" s="31"/>
      <c r="L5" s="31"/>
      <c r="M5" s="34"/>
      <c r="N5" s="34"/>
    </row>
    <row r="6" spans="1:14" ht="14.45" customHeight="1" x14ac:dyDescent="0.2">
      <c r="B6" s="71"/>
      <c r="C6" s="71"/>
      <c r="D6" s="71"/>
      <c r="E6" s="59"/>
      <c r="F6" s="102" t="s">
        <v>202</v>
      </c>
      <c r="G6" s="102"/>
      <c r="H6" s="102"/>
      <c r="I6" s="33"/>
      <c r="J6" s="33"/>
      <c r="K6" s="31"/>
      <c r="L6" s="31"/>
      <c r="M6" s="34"/>
      <c r="N6" s="34"/>
    </row>
    <row r="7" spans="1:14" ht="14.45" customHeight="1" x14ac:dyDescent="0.2">
      <c r="A7" s="59"/>
      <c r="B7" s="59"/>
      <c r="C7" s="59"/>
      <c r="D7" s="59"/>
      <c r="E7" s="59"/>
      <c r="F7" s="109" t="s">
        <v>203</v>
      </c>
      <c r="G7" s="109"/>
      <c r="H7" s="109"/>
      <c r="I7" s="33"/>
      <c r="J7" s="33"/>
      <c r="K7" s="31"/>
      <c r="L7" s="31"/>
      <c r="M7" s="34"/>
      <c r="N7" s="34"/>
    </row>
    <row r="8" spans="1:14" ht="14.45" customHeight="1" x14ac:dyDescent="0.2">
      <c r="A8" s="59"/>
      <c r="B8" s="59"/>
      <c r="C8" s="59"/>
      <c r="D8" s="59"/>
      <c r="E8" s="59"/>
      <c r="F8" s="46"/>
      <c r="G8" s="46"/>
      <c r="H8" s="46"/>
      <c r="I8" s="33"/>
      <c r="J8" s="33"/>
      <c r="K8" s="31"/>
      <c r="L8" s="31"/>
      <c r="M8" s="34"/>
      <c r="N8" s="34"/>
    </row>
    <row r="9" spans="1:14" ht="14.45" customHeight="1" x14ac:dyDescent="0.2">
      <c r="B9" s="112" t="s">
        <v>44</v>
      </c>
      <c r="C9" s="112"/>
      <c r="D9" s="112"/>
      <c r="E9" s="112"/>
      <c r="F9" s="112"/>
      <c r="G9" s="112"/>
      <c r="H9" s="46"/>
      <c r="I9" s="33"/>
      <c r="J9" s="33"/>
      <c r="K9" s="31"/>
      <c r="L9" s="31"/>
      <c r="M9" s="34"/>
      <c r="N9" s="34"/>
    </row>
    <row r="10" spans="1:14" ht="14.45" customHeight="1" x14ac:dyDescent="0.2">
      <c r="B10" s="111" t="s">
        <v>204</v>
      </c>
      <c r="C10" s="111"/>
      <c r="D10" s="111"/>
      <c r="E10" s="111"/>
      <c r="F10" s="111"/>
      <c r="G10" s="111"/>
      <c r="H10" s="46"/>
      <c r="I10" s="33"/>
      <c r="J10" s="33"/>
      <c r="K10" s="31"/>
      <c r="L10" s="31"/>
      <c r="M10" s="34"/>
      <c r="N10" s="34"/>
    </row>
    <row r="11" spans="1:14" ht="14.45" customHeight="1" x14ac:dyDescent="0.2">
      <c r="B11" s="111" t="s">
        <v>205</v>
      </c>
      <c r="C11" s="111"/>
      <c r="D11" s="111"/>
      <c r="E11" s="111"/>
      <c r="F11" s="111"/>
      <c r="G11" s="111"/>
      <c r="H11" s="46"/>
      <c r="I11" s="33"/>
      <c r="J11" s="33"/>
      <c r="K11" s="31"/>
      <c r="L11" s="31"/>
      <c r="M11" s="34"/>
      <c r="N11" s="34"/>
    </row>
    <row r="12" spans="1:14" ht="14.45" customHeight="1" x14ac:dyDescent="0.2">
      <c r="B12" s="111" t="s">
        <v>206</v>
      </c>
      <c r="C12" s="111"/>
      <c r="D12" s="111"/>
      <c r="E12" s="111"/>
      <c r="F12" s="111"/>
      <c r="G12" s="111"/>
      <c r="H12" s="46"/>
      <c r="I12" s="33"/>
      <c r="J12" s="33"/>
      <c r="K12" s="31"/>
      <c r="L12" s="31"/>
      <c r="M12" s="34"/>
      <c r="N12" s="34"/>
    </row>
    <row r="13" spans="1:14" ht="14.45" customHeight="1" x14ac:dyDescent="0.2">
      <c r="B13" s="111" t="s">
        <v>207</v>
      </c>
      <c r="C13" s="111"/>
      <c r="D13" s="111"/>
      <c r="E13" s="111"/>
      <c r="F13" s="111"/>
      <c r="G13" s="111"/>
      <c r="H13" s="46"/>
      <c r="I13" s="33"/>
      <c r="J13" s="33"/>
      <c r="K13" s="31"/>
      <c r="L13" s="31"/>
      <c r="M13" s="34"/>
      <c r="N13" s="34"/>
    </row>
    <row r="14" spans="1:14" ht="14.45" customHeight="1" x14ac:dyDescent="0.2">
      <c r="B14" s="111" t="s">
        <v>208</v>
      </c>
      <c r="C14" s="111"/>
      <c r="D14" s="111"/>
      <c r="E14" s="111"/>
      <c r="F14" s="111"/>
      <c r="G14" s="111"/>
      <c r="H14" s="46"/>
      <c r="I14" s="33"/>
      <c r="J14" s="33"/>
      <c r="K14" s="31"/>
      <c r="L14" s="31"/>
      <c r="M14" s="34"/>
      <c r="N14" s="34"/>
    </row>
    <row r="15" spans="1:14" ht="14.45" customHeight="1" x14ac:dyDescent="0.2">
      <c r="B15" s="111" t="s">
        <v>209</v>
      </c>
      <c r="C15" s="111"/>
      <c r="D15" s="111"/>
      <c r="E15" s="111"/>
      <c r="F15" s="111"/>
      <c r="G15" s="111"/>
      <c r="H15" s="46"/>
      <c r="I15" s="33"/>
      <c r="J15" s="33"/>
      <c r="K15" s="31"/>
      <c r="L15" s="31"/>
      <c r="M15" s="34"/>
      <c r="N15" s="34"/>
    </row>
    <row r="16" spans="1:14" ht="14.45" customHeight="1" x14ac:dyDescent="0.2">
      <c r="B16" s="111" t="s">
        <v>210</v>
      </c>
      <c r="C16" s="111"/>
      <c r="D16" s="111"/>
      <c r="E16" s="111"/>
      <c r="F16" s="111"/>
      <c r="G16" s="111"/>
      <c r="H16" s="46"/>
      <c r="I16" s="33"/>
      <c r="J16" s="33"/>
      <c r="K16" s="31"/>
      <c r="L16" s="31"/>
      <c r="M16" s="34"/>
      <c r="N16" s="34"/>
    </row>
    <row r="17" spans="1:14" ht="14.45" customHeight="1" x14ac:dyDescent="0.2">
      <c r="A17" s="59"/>
      <c r="B17" s="59"/>
      <c r="C17" s="59"/>
      <c r="D17" s="59"/>
      <c r="E17" s="59"/>
      <c r="F17" s="46"/>
      <c r="G17" s="46"/>
      <c r="H17" s="46"/>
      <c r="I17" s="33"/>
      <c r="J17" s="33"/>
      <c r="K17" s="31"/>
      <c r="L17" s="31"/>
      <c r="M17" s="34"/>
      <c r="N17" s="34"/>
    </row>
    <row r="18" spans="1:14" s="44" customFormat="1" ht="14.45" customHeight="1" x14ac:dyDescent="0.2">
      <c r="A18" s="49"/>
      <c r="B18" s="49"/>
      <c r="C18" s="49"/>
      <c r="D18" s="49"/>
      <c r="E18" s="50"/>
      <c r="F18" s="107"/>
      <c r="G18" s="107"/>
      <c r="H18" s="107"/>
      <c r="I18" s="52"/>
      <c r="J18" s="52"/>
      <c r="K18" s="45"/>
      <c r="L18" s="45"/>
      <c r="M18" s="53"/>
      <c r="N18" s="53"/>
    </row>
    <row r="19" spans="1:14" s="44" customFormat="1" x14ac:dyDescent="0.2">
      <c r="A19" s="57" t="s">
        <v>61</v>
      </c>
      <c r="B19" s="45"/>
      <c r="C19" s="45"/>
      <c r="D19" s="45"/>
      <c r="E19" s="45"/>
      <c r="F19" s="45"/>
      <c r="G19" s="46"/>
      <c r="H19" s="45"/>
      <c r="I19" s="52"/>
      <c r="J19" s="52"/>
      <c r="K19" s="45"/>
      <c r="L19" s="45"/>
      <c r="M19" s="53"/>
      <c r="N19" s="53"/>
    </row>
    <row r="20" spans="1:14" s="44" customFormat="1" x14ac:dyDescent="0.2">
      <c r="A20" s="45" t="s">
        <v>48</v>
      </c>
      <c r="B20" s="45"/>
      <c r="C20" s="45"/>
      <c r="D20" s="45"/>
      <c r="E20" s="45"/>
      <c r="F20" s="45"/>
      <c r="G20" s="46"/>
      <c r="H20" s="45"/>
      <c r="I20" s="52"/>
      <c r="J20" s="52"/>
      <c r="K20" s="45"/>
      <c r="L20" s="45"/>
      <c r="M20" s="53"/>
      <c r="N20" s="53"/>
    </row>
    <row r="21" spans="1:14" ht="14.25" x14ac:dyDescent="0.2">
      <c r="A21" s="54" t="s">
        <v>62</v>
      </c>
      <c r="B21" s="39"/>
      <c r="C21" s="39"/>
      <c r="D21" s="39"/>
      <c r="E21" s="39"/>
      <c r="F21" s="39"/>
      <c r="G21" s="32"/>
      <c r="H21" s="31"/>
      <c r="I21" s="38"/>
      <c r="J21" s="38"/>
      <c r="K21" s="31"/>
      <c r="L21" s="31"/>
      <c r="M21" s="34"/>
      <c r="N21" s="34"/>
    </row>
    <row r="22" spans="1:14" ht="14.25" x14ac:dyDescent="0.2">
      <c r="A22" s="53"/>
      <c r="B22" s="34"/>
      <c r="C22" s="40"/>
      <c r="D22" s="40"/>
      <c r="E22" s="34"/>
      <c r="F22" s="40"/>
      <c r="G22" s="41"/>
      <c r="H22" s="34"/>
      <c r="I22" s="1"/>
      <c r="J22" s="1"/>
      <c r="K22" s="34"/>
      <c r="L22" s="34"/>
      <c r="M22" s="34"/>
      <c r="N22" s="34"/>
    </row>
    <row r="23" spans="1:14" ht="25.5" customHeight="1" x14ac:dyDescent="0.2">
      <c r="A23" s="60" t="s">
        <v>0</v>
      </c>
      <c r="B23" s="61" t="s">
        <v>73</v>
      </c>
      <c r="C23" s="61" t="s">
        <v>74</v>
      </c>
      <c r="D23" s="61" t="s">
        <v>1</v>
      </c>
      <c r="E23" s="61" t="s">
        <v>50</v>
      </c>
      <c r="F23" s="61" t="s">
        <v>51</v>
      </c>
      <c r="G23" s="61" t="s">
        <v>70</v>
      </c>
      <c r="H23" s="61" t="s">
        <v>211</v>
      </c>
      <c r="I23" s="62" t="s">
        <v>289</v>
      </c>
      <c r="J23" s="19"/>
    </row>
    <row r="24" spans="1:14" ht="14.1" customHeight="1" x14ac:dyDescent="0.2">
      <c r="A24" s="64"/>
      <c r="B24" s="67" t="str">
        <f>IFERROR(CODE(RIGHT(WheatBread35101217[[#This Row],[UPC]],1)) - 48,"")</f>
        <v/>
      </c>
      <c r="C24" s="67" t="str">
        <f>IFERROR(CODE(10 - MOD(3*SUM(MID(WheatBread35101217[UPC],2,1),MID(WheatBread35101217[UPC],4,1),MID(WheatBread35101217[UPC],6,1),MID(WheatBread35101217[UPC],8,1),MID(WheatBread35101217[UPC],10,1),MID(WheatBread35101217[UPC],12,1))+SUM(MID(WheatBread35101217[UPC],1,1),MID(WheatBread35101217[UPC],3,1),MID(WheatBread35101217[UPC],5,1),MID(WheatBread35101217[UPC],7,1),MID(WheatBread35101217[UPC],9,1),MID(WheatBread35101217[UPC],11,1)),10))-48,"")</f>
        <v/>
      </c>
      <c r="D24" s="67" t="str">
        <f>IF(WheatBread35101217[[#This Row],[Calc Check]]="","",IF(WheatBread35101217[[#This Row],[Calc Check]]=10,IF(WheatBread35101217[[#This Row],[UPC Check]]=0,"YES","NO"),IF(WheatBread35101217[[#This Row],[Calc Check]]=WheatBread35101217[[#This Row],[UPC Check]],"YES","NO")))</f>
        <v/>
      </c>
      <c r="E24" s="65"/>
      <c r="F24" s="65"/>
      <c r="G24" s="65"/>
      <c r="H24" s="70"/>
      <c r="I24" s="66"/>
      <c r="J24" s="19"/>
    </row>
    <row r="25" spans="1:14" ht="14.1" customHeight="1" x14ac:dyDescent="0.2">
      <c r="A25" s="64"/>
      <c r="B25" s="67" t="str">
        <f>IFERROR(CODE(RIGHT(WheatBread35101217[[#This Row],[UPC]],1)) - 48,"")</f>
        <v/>
      </c>
      <c r="C25" s="67" t="str">
        <f>IFERROR(CODE(10 - MOD(3*SUM(MID(WheatBread35101217[UPC],2,1),MID(WheatBread35101217[UPC],4,1),MID(WheatBread35101217[UPC],6,1),MID(WheatBread35101217[UPC],8,1),MID(WheatBread35101217[UPC],10,1),MID(WheatBread35101217[UPC],12,1))+SUM(MID(WheatBread35101217[UPC],1,1),MID(WheatBread35101217[UPC],3,1),MID(WheatBread35101217[UPC],5,1),MID(WheatBread35101217[UPC],7,1),MID(WheatBread35101217[UPC],9,1),MID(WheatBread35101217[UPC],11,1)),10))-48,"")</f>
        <v/>
      </c>
      <c r="D25" s="67" t="str">
        <f>IF(WheatBread35101217[[#This Row],[Calc Check]]="","",IF(WheatBread35101217[[#This Row],[Calc Check]]=10,IF(WheatBread35101217[[#This Row],[UPC Check]]=0,"YES","NO"),IF(WheatBread35101217[[#This Row],[Calc Check]]=WheatBread35101217[[#This Row],[UPC Check]],"YES","NO")))</f>
        <v/>
      </c>
      <c r="E25" s="65"/>
      <c r="F25" s="65"/>
      <c r="G25" s="65"/>
      <c r="H25" s="70"/>
      <c r="I25" s="66"/>
      <c r="J25" s="19"/>
    </row>
    <row r="26" spans="1:14" ht="14.1" customHeight="1" x14ac:dyDescent="0.2">
      <c r="A26" s="64"/>
      <c r="B26" s="67" t="str">
        <f>IFERROR(CODE(RIGHT(WheatBread35101217[[#This Row],[UPC]],1)) - 48,"")</f>
        <v/>
      </c>
      <c r="C26" s="67" t="str">
        <f>IFERROR(CODE(10 - MOD(3*SUM(MID(WheatBread35101217[UPC],2,1),MID(WheatBread35101217[UPC],4,1),MID(WheatBread35101217[UPC],6,1),MID(WheatBread35101217[UPC],8,1),MID(WheatBread35101217[UPC],10,1),MID(WheatBread35101217[UPC],12,1))+SUM(MID(WheatBread35101217[UPC],1,1),MID(WheatBread35101217[UPC],3,1),MID(WheatBread35101217[UPC],5,1),MID(WheatBread35101217[UPC],7,1),MID(WheatBread35101217[UPC],9,1),MID(WheatBread35101217[UPC],11,1)),10))-48,"")</f>
        <v/>
      </c>
      <c r="D26" s="67" t="str">
        <f>IF(WheatBread35101217[[#This Row],[Calc Check]]="","",IF(WheatBread35101217[[#This Row],[Calc Check]]=10,IF(WheatBread35101217[[#This Row],[UPC Check]]=0,"YES","NO"),IF(WheatBread35101217[[#This Row],[Calc Check]]=WheatBread35101217[[#This Row],[UPC Check]],"YES","NO")))</f>
        <v/>
      </c>
      <c r="E26" s="65"/>
      <c r="F26" s="65"/>
      <c r="G26" s="65"/>
      <c r="H26" s="70"/>
      <c r="I26" s="66"/>
      <c r="J26" s="19"/>
    </row>
    <row r="27" spans="1:14" ht="14.1" customHeight="1" x14ac:dyDescent="0.2">
      <c r="A27" s="64"/>
      <c r="B27" s="67" t="str">
        <f>IFERROR(CODE(RIGHT(WheatBread35101217[[#This Row],[UPC]],1)) - 48,"")</f>
        <v/>
      </c>
      <c r="C27" s="67" t="str">
        <f>IFERROR(CODE(10 - MOD(3*SUM(MID(WheatBread35101217[UPC],2,1),MID(WheatBread35101217[UPC],4,1),MID(WheatBread35101217[UPC],6,1),MID(WheatBread35101217[UPC],8,1),MID(WheatBread35101217[UPC],10,1),MID(WheatBread35101217[UPC],12,1))+SUM(MID(WheatBread35101217[UPC],1,1),MID(WheatBread35101217[UPC],3,1),MID(WheatBread35101217[UPC],5,1),MID(WheatBread35101217[UPC],7,1),MID(WheatBread35101217[UPC],9,1),MID(WheatBread35101217[UPC],11,1)),10))-48,"")</f>
        <v/>
      </c>
      <c r="D27" s="67" t="str">
        <f>IF(WheatBread35101217[[#This Row],[Calc Check]]="","",IF(WheatBread35101217[[#This Row],[Calc Check]]=10,IF(WheatBread35101217[[#This Row],[UPC Check]]=0,"YES","NO"),IF(WheatBread35101217[[#This Row],[Calc Check]]=WheatBread35101217[[#This Row],[UPC Check]],"YES","NO")))</f>
        <v/>
      </c>
      <c r="E27" s="65"/>
      <c r="F27" s="65"/>
      <c r="G27" s="65"/>
      <c r="H27" s="70"/>
      <c r="I27" s="66"/>
      <c r="J27" s="19"/>
    </row>
    <row r="28" spans="1:14" ht="14.1" customHeight="1" x14ac:dyDescent="0.2">
      <c r="A28" s="64"/>
      <c r="B28" s="67" t="str">
        <f>IFERROR(CODE(RIGHT(WheatBread35101217[[#This Row],[UPC]],1)) - 48,"")</f>
        <v/>
      </c>
      <c r="C28" s="67" t="str">
        <f>IFERROR(CODE(10 - MOD(3*SUM(MID(WheatBread35101217[UPC],2,1),MID(WheatBread35101217[UPC],4,1),MID(WheatBread35101217[UPC],6,1),MID(WheatBread35101217[UPC],8,1),MID(WheatBread35101217[UPC],10,1),MID(WheatBread35101217[UPC],12,1))+SUM(MID(WheatBread35101217[UPC],1,1),MID(WheatBread35101217[UPC],3,1),MID(WheatBread35101217[UPC],5,1),MID(WheatBread35101217[UPC],7,1),MID(WheatBread35101217[UPC],9,1),MID(WheatBread35101217[UPC],11,1)),10))-48,"")</f>
        <v/>
      </c>
      <c r="D28" s="67" t="str">
        <f>IF(WheatBread35101217[[#This Row],[Calc Check]]="","",IF(WheatBread35101217[[#This Row],[Calc Check]]=10,IF(WheatBread35101217[[#This Row],[UPC Check]]=0,"YES","NO"),IF(WheatBread35101217[[#This Row],[Calc Check]]=WheatBread35101217[[#This Row],[UPC Check]],"YES","NO")))</f>
        <v/>
      </c>
      <c r="E28" s="65"/>
      <c r="F28" s="65"/>
      <c r="G28" s="65"/>
      <c r="H28" s="70"/>
      <c r="I28" s="66"/>
      <c r="J28" s="19"/>
    </row>
    <row r="29" spans="1:14" ht="14.1" customHeight="1" x14ac:dyDescent="0.2">
      <c r="A29" s="64"/>
      <c r="B29" s="67" t="str">
        <f>IFERROR(CODE(RIGHT(WheatBread35101217[[#This Row],[UPC]],1)) - 48,"")</f>
        <v/>
      </c>
      <c r="C29" s="67" t="str">
        <f>IFERROR(CODE(10 - MOD(3*SUM(MID(WheatBread35101217[UPC],2,1),MID(WheatBread35101217[UPC],4,1),MID(WheatBread35101217[UPC],6,1),MID(WheatBread35101217[UPC],8,1),MID(WheatBread35101217[UPC],10,1),MID(WheatBread35101217[UPC],12,1))+SUM(MID(WheatBread35101217[UPC],1,1),MID(WheatBread35101217[UPC],3,1),MID(WheatBread35101217[UPC],5,1),MID(WheatBread35101217[UPC],7,1),MID(WheatBread35101217[UPC],9,1),MID(WheatBread35101217[UPC],11,1)),10))-48,"")</f>
        <v/>
      </c>
      <c r="D29" s="67" t="str">
        <f>IF(WheatBread35101217[[#This Row],[Calc Check]]="","",IF(WheatBread35101217[[#This Row],[Calc Check]]=10,IF(WheatBread35101217[[#This Row],[UPC Check]]=0,"YES","NO"),IF(WheatBread35101217[[#This Row],[Calc Check]]=WheatBread35101217[[#This Row],[UPC Check]],"YES","NO")))</f>
        <v/>
      </c>
      <c r="E29" s="65"/>
      <c r="F29" s="65"/>
      <c r="G29" s="65"/>
      <c r="H29" s="70"/>
      <c r="I29" s="66"/>
      <c r="J29" s="19"/>
    </row>
    <row r="30" spans="1:14" ht="14.1" customHeight="1" x14ac:dyDescent="0.2">
      <c r="A30" s="64"/>
      <c r="B30" s="67" t="str">
        <f>IFERROR(CODE(RIGHT(WheatBread35101217[[#This Row],[UPC]],1)) - 48,"")</f>
        <v/>
      </c>
      <c r="C30" s="67" t="str">
        <f>IFERROR(CODE(10 - MOD(3*SUM(MID(WheatBread35101217[UPC],2,1),MID(WheatBread35101217[UPC],4,1),MID(WheatBread35101217[UPC],6,1),MID(WheatBread35101217[UPC],8,1),MID(WheatBread35101217[UPC],10,1),MID(WheatBread35101217[UPC],12,1))+SUM(MID(WheatBread35101217[UPC],1,1),MID(WheatBread35101217[UPC],3,1),MID(WheatBread35101217[UPC],5,1),MID(WheatBread35101217[UPC],7,1),MID(WheatBread35101217[UPC],9,1),MID(WheatBread35101217[UPC],11,1)),10))-48,"")</f>
        <v/>
      </c>
      <c r="D30" s="67" t="str">
        <f>IF(WheatBread35101217[[#This Row],[Calc Check]]="","",IF(WheatBread35101217[[#This Row],[Calc Check]]=10,IF(WheatBread35101217[[#This Row],[UPC Check]]=0,"YES","NO"),IF(WheatBread35101217[[#This Row],[Calc Check]]=WheatBread35101217[[#This Row],[UPC Check]],"YES","NO")))</f>
        <v/>
      </c>
      <c r="E30" s="65"/>
      <c r="F30" s="65"/>
      <c r="G30" s="65"/>
      <c r="H30" s="70"/>
      <c r="I30" s="66"/>
      <c r="J30" s="19"/>
    </row>
    <row r="31" spans="1:14" ht="14.1" customHeight="1" x14ac:dyDescent="0.2">
      <c r="A31" s="64"/>
      <c r="B31" s="67" t="str">
        <f>IFERROR(CODE(RIGHT(WheatBread35101217[[#This Row],[UPC]],1)) - 48,"")</f>
        <v/>
      </c>
      <c r="C31" s="67" t="str">
        <f>IFERROR(CODE(10 - MOD(3*SUM(MID(WheatBread35101217[UPC],2,1),MID(WheatBread35101217[UPC],4,1),MID(WheatBread35101217[UPC],6,1),MID(WheatBread35101217[UPC],8,1),MID(WheatBread35101217[UPC],10,1),MID(WheatBread35101217[UPC],12,1))+SUM(MID(WheatBread35101217[UPC],1,1),MID(WheatBread35101217[UPC],3,1),MID(WheatBread35101217[UPC],5,1),MID(WheatBread35101217[UPC],7,1),MID(WheatBread35101217[UPC],9,1),MID(WheatBread35101217[UPC],11,1)),10))-48,"")</f>
        <v/>
      </c>
      <c r="D31" s="67" t="str">
        <f>IF(WheatBread35101217[[#This Row],[Calc Check]]="","",IF(WheatBread35101217[[#This Row],[Calc Check]]=10,IF(WheatBread35101217[[#This Row],[UPC Check]]=0,"YES","NO"),IF(WheatBread35101217[[#This Row],[Calc Check]]=WheatBread35101217[[#This Row],[UPC Check]],"YES","NO")))</f>
        <v/>
      </c>
      <c r="E31" s="65"/>
      <c r="F31" s="65"/>
      <c r="G31" s="65"/>
      <c r="H31" s="70"/>
      <c r="I31" s="66"/>
      <c r="J31" s="19"/>
    </row>
    <row r="32" spans="1:14" ht="14.1" customHeight="1" x14ac:dyDescent="0.2">
      <c r="A32" s="64"/>
      <c r="B32" s="67" t="str">
        <f>IFERROR(CODE(RIGHT(WheatBread35101217[[#This Row],[UPC]],1)) - 48,"")</f>
        <v/>
      </c>
      <c r="C32" s="67" t="str">
        <f>IFERROR(CODE(10 - MOD(3*SUM(MID(WheatBread35101217[UPC],2,1),MID(WheatBread35101217[UPC],4,1),MID(WheatBread35101217[UPC],6,1),MID(WheatBread35101217[UPC],8,1),MID(WheatBread35101217[UPC],10,1),MID(WheatBread35101217[UPC],12,1))+SUM(MID(WheatBread35101217[UPC],1,1),MID(WheatBread35101217[UPC],3,1),MID(WheatBread35101217[UPC],5,1),MID(WheatBread35101217[UPC],7,1),MID(WheatBread35101217[UPC],9,1),MID(WheatBread35101217[UPC],11,1)),10))-48,"")</f>
        <v/>
      </c>
      <c r="D32" s="67" t="str">
        <f>IF(WheatBread35101217[[#This Row],[Calc Check]]="","",IF(WheatBread35101217[[#This Row],[Calc Check]]=10,IF(WheatBread35101217[[#This Row],[UPC Check]]=0,"YES","NO"),IF(WheatBread35101217[[#This Row],[Calc Check]]=WheatBread35101217[[#This Row],[UPC Check]],"YES","NO")))</f>
        <v/>
      </c>
      <c r="E32" s="65"/>
      <c r="F32" s="65"/>
      <c r="G32" s="65"/>
      <c r="H32" s="70"/>
      <c r="I32" s="66"/>
      <c r="J32" s="19"/>
    </row>
    <row r="33" spans="1:10" ht="14.1" customHeight="1" x14ac:dyDescent="0.2">
      <c r="A33" s="64"/>
      <c r="B33" s="67" t="str">
        <f>IFERROR(CODE(RIGHT(WheatBread35101217[[#This Row],[UPC]],1)) - 48,"")</f>
        <v/>
      </c>
      <c r="C33" s="67" t="str">
        <f>IFERROR(CODE(10 - MOD(3*SUM(MID(WheatBread35101217[UPC],2,1),MID(WheatBread35101217[UPC],4,1),MID(WheatBread35101217[UPC],6,1),MID(WheatBread35101217[UPC],8,1),MID(WheatBread35101217[UPC],10,1),MID(WheatBread35101217[UPC],12,1))+SUM(MID(WheatBread35101217[UPC],1,1),MID(WheatBread35101217[UPC],3,1),MID(WheatBread35101217[UPC],5,1),MID(WheatBread35101217[UPC],7,1),MID(WheatBread35101217[UPC],9,1),MID(WheatBread35101217[UPC],11,1)),10))-48,"")</f>
        <v/>
      </c>
      <c r="D33" s="67" t="str">
        <f>IF(WheatBread35101217[[#This Row],[Calc Check]]="","",IF(WheatBread35101217[[#This Row],[Calc Check]]=10,IF(WheatBread35101217[[#This Row],[UPC Check]]=0,"YES","NO"),IF(WheatBread35101217[[#This Row],[Calc Check]]=WheatBread35101217[[#This Row],[UPC Check]],"YES","NO")))</f>
        <v/>
      </c>
      <c r="E33" s="65"/>
      <c r="F33" s="65"/>
      <c r="G33" s="65"/>
      <c r="H33" s="70"/>
      <c r="I33" s="66"/>
      <c r="J33" s="19"/>
    </row>
    <row r="34" spans="1:10" ht="14.1" customHeight="1" x14ac:dyDescent="0.2">
      <c r="A34" s="64"/>
      <c r="B34" s="67" t="str">
        <f>IFERROR(CODE(RIGHT(WheatBread35101217[[#This Row],[UPC]],1)) - 48,"")</f>
        <v/>
      </c>
      <c r="C34" s="67" t="str">
        <f>IFERROR(CODE(10 - MOD(3*SUM(MID(WheatBread35101217[UPC],2,1),MID(WheatBread35101217[UPC],4,1),MID(WheatBread35101217[UPC],6,1),MID(WheatBread35101217[UPC],8,1),MID(WheatBread35101217[UPC],10,1),MID(WheatBread35101217[UPC],12,1))+SUM(MID(WheatBread35101217[UPC],1,1),MID(WheatBread35101217[UPC],3,1),MID(WheatBread35101217[UPC],5,1),MID(WheatBread35101217[UPC],7,1),MID(WheatBread35101217[UPC],9,1),MID(WheatBread35101217[UPC],11,1)),10))-48,"")</f>
        <v/>
      </c>
      <c r="D34" s="67" t="str">
        <f>IF(WheatBread35101217[[#This Row],[Calc Check]]="","",IF(WheatBread35101217[[#This Row],[Calc Check]]=10,IF(WheatBread35101217[[#This Row],[UPC Check]]=0,"YES","NO"),IF(WheatBread35101217[[#This Row],[Calc Check]]=WheatBread35101217[[#This Row],[UPC Check]],"YES","NO")))</f>
        <v/>
      </c>
      <c r="E34" s="65"/>
      <c r="F34" s="65"/>
      <c r="G34" s="65"/>
      <c r="H34" s="70"/>
      <c r="I34" s="66"/>
      <c r="J34" s="19"/>
    </row>
    <row r="35" spans="1:10" ht="14.1" customHeight="1" x14ac:dyDescent="0.2">
      <c r="A35" s="64"/>
      <c r="B35" s="67" t="str">
        <f>IFERROR(CODE(RIGHT(WheatBread35101217[[#This Row],[UPC]],1)) - 48,"")</f>
        <v/>
      </c>
      <c r="C35" s="67" t="str">
        <f>IFERROR(CODE(10 - MOD(3*SUM(MID(WheatBread35101217[UPC],2,1),MID(WheatBread35101217[UPC],4,1),MID(WheatBread35101217[UPC],6,1),MID(WheatBread35101217[UPC],8,1),MID(WheatBread35101217[UPC],10,1),MID(WheatBread35101217[UPC],12,1))+SUM(MID(WheatBread35101217[UPC],1,1),MID(WheatBread35101217[UPC],3,1),MID(WheatBread35101217[UPC],5,1),MID(WheatBread35101217[UPC],7,1),MID(WheatBread35101217[UPC],9,1),MID(WheatBread35101217[UPC],11,1)),10))-48,"")</f>
        <v/>
      </c>
      <c r="D35" s="67" t="str">
        <f>IF(WheatBread35101217[[#This Row],[Calc Check]]="","",IF(WheatBread35101217[[#This Row],[Calc Check]]=10,IF(WheatBread35101217[[#This Row],[UPC Check]]=0,"YES","NO"),IF(WheatBread35101217[[#This Row],[Calc Check]]=WheatBread35101217[[#This Row],[UPC Check]],"YES","NO")))</f>
        <v/>
      </c>
      <c r="E35" s="65"/>
      <c r="F35" s="65"/>
      <c r="G35" s="65"/>
      <c r="H35" s="70"/>
      <c r="I35" s="66"/>
      <c r="J35" s="19"/>
    </row>
    <row r="36" spans="1:10" ht="14.1" customHeight="1" x14ac:dyDescent="0.2">
      <c r="A36" s="64"/>
      <c r="B36" s="67" t="str">
        <f>IFERROR(CODE(RIGHT(WheatBread35101217[[#This Row],[UPC]],1)) - 48,"")</f>
        <v/>
      </c>
      <c r="C36" s="67" t="str">
        <f>IFERROR(CODE(10 - MOD(3*SUM(MID(WheatBread35101217[UPC],2,1),MID(WheatBread35101217[UPC],4,1),MID(WheatBread35101217[UPC],6,1),MID(WheatBread35101217[UPC],8,1),MID(WheatBread35101217[UPC],10,1),MID(WheatBread35101217[UPC],12,1))+SUM(MID(WheatBread35101217[UPC],1,1),MID(WheatBread35101217[UPC],3,1),MID(WheatBread35101217[UPC],5,1),MID(WheatBread35101217[UPC],7,1),MID(WheatBread35101217[UPC],9,1),MID(WheatBread35101217[UPC],11,1)),10))-48,"")</f>
        <v/>
      </c>
      <c r="D36" s="67" t="str">
        <f>IF(WheatBread35101217[[#This Row],[Calc Check]]="","",IF(WheatBread35101217[[#This Row],[Calc Check]]=10,IF(WheatBread35101217[[#This Row],[UPC Check]]=0,"YES","NO"),IF(WheatBread35101217[[#This Row],[Calc Check]]=WheatBread35101217[[#This Row],[UPC Check]],"YES","NO")))</f>
        <v/>
      </c>
      <c r="E36" s="65"/>
      <c r="F36" s="65"/>
      <c r="G36" s="65"/>
      <c r="H36" s="70"/>
      <c r="I36" s="66"/>
      <c r="J36" s="19"/>
    </row>
    <row r="37" spans="1:10" ht="14.1" customHeight="1" x14ac:dyDescent="0.2">
      <c r="A37" s="64"/>
      <c r="B37" s="67" t="str">
        <f>IFERROR(CODE(RIGHT(WheatBread35101217[[#This Row],[UPC]],1)) - 48,"")</f>
        <v/>
      </c>
      <c r="C37" s="67" t="str">
        <f>IFERROR(CODE(10 - MOD(3*SUM(MID(WheatBread35101217[UPC],2,1),MID(WheatBread35101217[UPC],4,1),MID(WheatBread35101217[UPC],6,1),MID(WheatBread35101217[UPC],8,1),MID(WheatBread35101217[UPC],10,1),MID(WheatBread35101217[UPC],12,1))+SUM(MID(WheatBread35101217[UPC],1,1),MID(WheatBread35101217[UPC],3,1),MID(WheatBread35101217[UPC],5,1),MID(WheatBread35101217[UPC],7,1),MID(WheatBread35101217[UPC],9,1),MID(WheatBread35101217[UPC],11,1)),10))-48,"")</f>
        <v/>
      </c>
      <c r="D37" s="67" t="str">
        <f>IF(WheatBread35101217[[#This Row],[Calc Check]]="","",IF(WheatBread35101217[[#This Row],[Calc Check]]=10,IF(WheatBread35101217[[#This Row],[UPC Check]]=0,"YES","NO"),IF(WheatBread35101217[[#This Row],[Calc Check]]=WheatBread35101217[[#This Row],[UPC Check]],"YES","NO")))</f>
        <v/>
      </c>
      <c r="E37" s="65"/>
      <c r="F37" s="65"/>
      <c r="G37" s="65"/>
      <c r="H37" s="70"/>
      <c r="I37" s="66"/>
      <c r="J37" s="19"/>
    </row>
    <row r="38" spans="1:10" ht="14.1" customHeight="1" x14ac:dyDescent="0.2">
      <c r="A38" s="64"/>
      <c r="B38" s="67" t="str">
        <f>IFERROR(CODE(RIGHT(WheatBread35101217[[#This Row],[UPC]],1)) - 48,"")</f>
        <v/>
      </c>
      <c r="C38" s="67" t="str">
        <f>IFERROR(CODE(10 - MOD(3*SUM(MID(WheatBread35101217[UPC],2,1),MID(WheatBread35101217[UPC],4,1),MID(WheatBread35101217[UPC],6,1),MID(WheatBread35101217[UPC],8,1),MID(WheatBread35101217[UPC],10,1),MID(WheatBread35101217[UPC],12,1))+SUM(MID(WheatBread35101217[UPC],1,1),MID(WheatBread35101217[UPC],3,1),MID(WheatBread35101217[UPC],5,1),MID(WheatBread35101217[UPC],7,1),MID(WheatBread35101217[UPC],9,1),MID(WheatBread35101217[UPC],11,1)),10))-48,"")</f>
        <v/>
      </c>
      <c r="D38" s="67" t="str">
        <f>IF(WheatBread35101217[[#This Row],[Calc Check]]="","",IF(WheatBread35101217[[#This Row],[Calc Check]]=10,IF(WheatBread35101217[[#This Row],[UPC Check]]=0,"YES","NO"),IF(WheatBread35101217[[#This Row],[Calc Check]]=WheatBread35101217[[#This Row],[UPC Check]],"YES","NO")))</f>
        <v/>
      </c>
      <c r="E38" s="65"/>
      <c r="F38" s="65"/>
      <c r="G38" s="65"/>
      <c r="H38" s="70"/>
      <c r="I38" s="66"/>
      <c r="J38" s="19"/>
    </row>
    <row r="39" spans="1:10" ht="14.1" customHeight="1" x14ac:dyDescent="0.2">
      <c r="A39" s="64"/>
      <c r="B39" s="67" t="str">
        <f>IFERROR(CODE(RIGHT(WheatBread35101217[[#This Row],[UPC]],1)) - 48,"")</f>
        <v/>
      </c>
      <c r="C39" s="67" t="str">
        <f>IFERROR(CODE(10 - MOD(3*SUM(MID(WheatBread35101217[UPC],2,1),MID(WheatBread35101217[UPC],4,1),MID(WheatBread35101217[UPC],6,1),MID(WheatBread35101217[UPC],8,1),MID(WheatBread35101217[UPC],10,1),MID(WheatBread35101217[UPC],12,1))+SUM(MID(WheatBread35101217[UPC],1,1),MID(WheatBread35101217[UPC],3,1),MID(WheatBread35101217[UPC],5,1),MID(WheatBread35101217[UPC],7,1),MID(WheatBread35101217[UPC],9,1),MID(WheatBread35101217[UPC],11,1)),10))-48,"")</f>
        <v/>
      </c>
      <c r="D39" s="67" t="str">
        <f>IF(WheatBread35101217[[#This Row],[Calc Check]]="","",IF(WheatBread35101217[[#This Row],[Calc Check]]=10,IF(WheatBread35101217[[#This Row],[UPC Check]]=0,"YES","NO"),IF(WheatBread35101217[[#This Row],[Calc Check]]=WheatBread35101217[[#This Row],[UPC Check]],"YES","NO")))</f>
        <v/>
      </c>
      <c r="E39" s="65"/>
      <c r="F39" s="65"/>
      <c r="G39" s="65"/>
      <c r="H39" s="70"/>
      <c r="I39" s="66"/>
      <c r="J39" s="19"/>
    </row>
    <row r="40" spans="1:10" ht="14.1" customHeight="1" x14ac:dyDescent="0.2">
      <c r="A40" s="64"/>
      <c r="B40" s="67" t="str">
        <f>IFERROR(CODE(RIGHT(WheatBread35101217[[#This Row],[UPC]],1)) - 48,"")</f>
        <v/>
      </c>
      <c r="C40" s="67" t="str">
        <f>IFERROR(CODE(10 - MOD(3*SUM(MID(WheatBread35101217[UPC],2,1),MID(WheatBread35101217[UPC],4,1),MID(WheatBread35101217[UPC],6,1),MID(WheatBread35101217[UPC],8,1),MID(WheatBread35101217[UPC],10,1),MID(WheatBread35101217[UPC],12,1))+SUM(MID(WheatBread35101217[UPC],1,1),MID(WheatBread35101217[UPC],3,1),MID(WheatBread35101217[UPC],5,1),MID(WheatBread35101217[UPC],7,1),MID(WheatBread35101217[UPC],9,1),MID(WheatBread35101217[UPC],11,1)),10))-48,"")</f>
        <v/>
      </c>
      <c r="D40" s="67" t="str">
        <f>IF(WheatBread35101217[[#This Row],[Calc Check]]="","",IF(WheatBread35101217[[#This Row],[Calc Check]]=10,IF(WheatBread35101217[[#This Row],[UPC Check]]=0,"YES","NO"),IF(WheatBread35101217[[#This Row],[Calc Check]]=WheatBread35101217[[#This Row],[UPC Check]],"YES","NO")))</f>
        <v/>
      </c>
      <c r="E40" s="65"/>
      <c r="F40" s="65"/>
      <c r="G40" s="65"/>
      <c r="H40" s="70"/>
      <c r="I40" s="66"/>
      <c r="J40" s="19"/>
    </row>
    <row r="41" spans="1:10" ht="14.1" customHeight="1" x14ac:dyDescent="0.2">
      <c r="A41" s="64"/>
      <c r="B41" s="67" t="str">
        <f>IFERROR(CODE(RIGHT(WheatBread35101217[[#This Row],[UPC]],1)) - 48,"")</f>
        <v/>
      </c>
      <c r="C41" s="67" t="str">
        <f>IFERROR(CODE(10 - MOD(3*SUM(MID(WheatBread35101217[UPC],2,1),MID(WheatBread35101217[UPC],4,1),MID(WheatBread35101217[UPC],6,1),MID(WheatBread35101217[UPC],8,1),MID(WheatBread35101217[UPC],10,1),MID(WheatBread35101217[UPC],12,1))+SUM(MID(WheatBread35101217[UPC],1,1),MID(WheatBread35101217[UPC],3,1),MID(WheatBread35101217[UPC],5,1),MID(WheatBread35101217[UPC],7,1),MID(WheatBread35101217[UPC],9,1),MID(WheatBread35101217[UPC],11,1)),10))-48,"")</f>
        <v/>
      </c>
      <c r="D41" s="67" t="str">
        <f>IF(WheatBread35101217[[#This Row],[Calc Check]]="","",IF(WheatBread35101217[[#This Row],[Calc Check]]=10,IF(WheatBread35101217[[#This Row],[UPC Check]]=0,"YES","NO"),IF(WheatBread35101217[[#This Row],[Calc Check]]=WheatBread35101217[[#This Row],[UPC Check]],"YES","NO")))</f>
        <v/>
      </c>
      <c r="E41" s="65"/>
      <c r="F41" s="65"/>
      <c r="G41" s="65"/>
      <c r="H41" s="70"/>
      <c r="I41" s="66"/>
      <c r="J41" s="19"/>
    </row>
    <row r="42" spans="1:10" ht="14.1" customHeight="1" x14ac:dyDescent="0.2">
      <c r="A42" s="64"/>
      <c r="B42" s="67" t="str">
        <f>IFERROR(CODE(RIGHT(WheatBread35101217[[#This Row],[UPC]],1)) - 48,"")</f>
        <v/>
      </c>
      <c r="C42" s="67" t="str">
        <f>IFERROR(CODE(10 - MOD(3*SUM(MID(WheatBread35101217[UPC],2,1),MID(WheatBread35101217[UPC],4,1),MID(WheatBread35101217[UPC],6,1),MID(WheatBread35101217[UPC],8,1),MID(WheatBread35101217[UPC],10,1),MID(WheatBread35101217[UPC],12,1))+SUM(MID(WheatBread35101217[UPC],1,1),MID(WheatBread35101217[UPC],3,1),MID(WheatBread35101217[UPC],5,1),MID(WheatBread35101217[UPC],7,1),MID(WheatBread35101217[UPC],9,1),MID(WheatBread35101217[UPC],11,1)),10))-48,"")</f>
        <v/>
      </c>
      <c r="D42" s="67" t="str">
        <f>IF(WheatBread35101217[[#This Row],[Calc Check]]="","",IF(WheatBread35101217[[#This Row],[Calc Check]]=10,IF(WheatBread35101217[[#This Row],[UPC Check]]=0,"YES","NO"),IF(WheatBread35101217[[#This Row],[Calc Check]]=WheatBread35101217[[#This Row],[UPC Check]],"YES","NO")))</f>
        <v/>
      </c>
      <c r="E42" s="65"/>
      <c r="F42" s="65"/>
      <c r="G42" s="65"/>
      <c r="H42" s="70"/>
      <c r="I42" s="66"/>
      <c r="J42" s="19"/>
    </row>
  </sheetData>
  <sheetProtection algorithmName="SHA-512" hashValue="/XgU0ScqSYl3kD+L9V5IKgs9o1Qe+c4j+y46FRrBMEmWg1x8LQ00WwyVAJzucv3DONQ2Z7IOSUh1d7xfFLE3iQ==" saltValue="6g23dmwId3bjhrzHAK9GyQ==" spinCount="100000" sheet="1" objects="1" scenarios="1" selectLockedCells="1"/>
  <mergeCells count="18">
    <mergeCell ref="F18:H18"/>
    <mergeCell ref="A3:E3"/>
    <mergeCell ref="F3:H3"/>
    <mergeCell ref="A4:E4"/>
    <mergeCell ref="F4:H4"/>
    <mergeCell ref="A5:E5"/>
    <mergeCell ref="F5:H5"/>
    <mergeCell ref="B14:G14"/>
    <mergeCell ref="B15:G15"/>
    <mergeCell ref="B16:G16"/>
    <mergeCell ref="B9:G9"/>
    <mergeCell ref="F6:H6"/>
    <mergeCell ref="F7:H7"/>
    <mergeCell ref="A1:G1"/>
    <mergeCell ref="B10:G10"/>
    <mergeCell ref="B11:G11"/>
    <mergeCell ref="B12:G12"/>
    <mergeCell ref="B13:G13"/>
  </mergeCells>
  <dataValidations count="1">
    <dataValidation allowBlank="1" showInputMessage="1" sqref="I24:I42"/>
  </dataValidations>
  <pageMargins left="0.7" right="0.7" top="0.75" bottom="0.75" header="0.3" footer="0.3"/>
  <pageSetup paperSize="5" orientation="landscape" r:id="rId1"/>
  <headerFooter>
    <oddHeader>&amp;C2017-2019 Louisiana WIC Approved Foods Product Review</oddHeader>
  </headerFooter>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zoomScaleNormal="100" workbookViewId="0">
      <selection activeCell="A15" sqref="A15"/>
    </sheetView>
  </sheetViews>
  <sheetFormatPr defaultColWidth="8.7109375" defaultRowHeight="12.75" x14ac:dyDescent="0.2"/>
  <cols>
    <col min="1" max="1" width="21.42578125" style="19" customWidth="1"/>
    <col min="2" max="2" width="7.140625" style="19" customWidth="1"/>
    <col min="3" max="3" width="7" style="19" customWidth="1"/>
    <col min="4" max="4" width="7.140625" style="19" customWidth="1"/>
    <col min="5" max="6" width="18.140625" style="19" customWidth="1"/>
    <col min="7" max="7" width="23.42578125" style="19" customWidth="1"/>
    <col min="8" max="8" width="11.85546875" style="19" customWidth="1"/>
    <col min="9" max="9" width="39.28515625" style="42" customWidth="1"/>
    <col min="10" max="10" width="33.42578125" style="42" customWidth="1"/>
    <col min="11" max="11" width="13.5703125" style="19" customWidth="1"/>
    <col min="12" max="12" width="14.28515625" style="19" customWidth="1"/>
    <col min="13" max="13" width="13.5703125" style="19" customWidth="1"/>
    <col min="14" max="14" width="14.28515625" style="19" customWidth="1"/>
    <col min="15" max="15" width="13.85546875" style="19" customWidth="1"/>
    <col min="16" max="16" width="46.7109375" style="19" customWidth="1"/>
    <col min="17" max="16384" width="8.7109375" style="19"/>
  </cols>
  <sheetData>
    <row r="1" spans="1:14" s="11" customFormat="1" ht="99.95" customHeight="1" x14ac:dyDescent="0.2">
      <c r="A1" s="104" t="s">
        <v>223</v>
      </c>
      <c r="B1" s="104"/>
      <c r="C1" s="104"/>
      <c r="D1" s="104"/>
      <c r="E1" s="104"/>
      <c r="F1" s="104"/>
      <c r="G1" s="104"/>
    </row>
    <row r="2" spans="1:14" ht="15" x14ac:dyDescent="0.25">
      <c r="A2" s="31"/>
      <c r="B2" s="30"/>
      <c r="C2" s="35"/>
      <c r="D2" s="35"/>
      <c r="E2" s="31"/>
      <c r="F2" s="32"/>
      <c r="G2" s="32"/>
      <c r="H2" s="32"/>
      <c r="I2" s="33"/>
      <c r="J2" s="33"/>
      <c r="K2" s="31"/>
      <c r="L2" s="31"/>
      <c r="M2" s="34"/>
      <c r="N2" s="34"/>
    </row>
    <row r="3" spans="1:14" ht="14.1" customHeight="1" x14ac:dyDescent="0.2">
      <c r="A3" s="105" t="s">
        <v>75</v>
      </c>
      <c r="B3" s="105"/>
      <c r="C3" s="105"/>
      <c r="D3" s="105"/>
      <c r="E3" s="105"/>
      <c r="F3" s="105" t="s">
        <v>79</v>
      </c>
      <c r="G3" s="105"/>
      <c r="H3" s="105"/>
      <c r="I3" s="105"/>
      <c r="J3" s="33"/>
      <c r="K3" s="31"/>
      <c r="L3" s="31"/>
      <c r="M3" s="34"/>
      <c r="N3" s="34"/>
    </row>
    <row r="4" spans="1:14" ht="14.45" customHeight="1" x14ac:dyDescent="0.2">
      <c r="A4" s="102" t="s">
        <v>220</v>
      </c>
      <c r="B4" s="102"/>
      <c r="C4" s="102"/>
      <c r="D4" s="102"/>
      <c r="E4" s="102"/>
      <c r="F4" s="102" t="s">
        <v>221</v>
      </c>
      <c r="G4" s="102"/>
      <c r="H4" s="102"/>
      <c r="I4" s="102"/>
      <c r="J4" s="33"/>
      <c r="K4" s="36"/>
      <c r="L4" s="36"/>
      <c r="M4" s="37"/>
      <c r="N4" s="37"/>
    </row>
    <row r="5" spans="1:14" ht="14.45" customHeight="1" x14ac:dyDescent="0.2">
      <c r="A5" s="102"/>
      <c r="B5" s="102"/>
      <c r="C5" s="102"/>
      <c r="D5" s="102"/>
      <c r="E5" s="102"/>
      <c r="F5" s="102" t="s">
        <v>131</v>
      </c>
      <c r="G5" s="102"/>
      <c r="H5" s="102"/>
      <c r="I5" s="102"/>
      <c r="J5" s="33"/>
      <c r="K5" s="31"/>
      <c r="L5" s="31"/>
      <c r="M5" s="34"/>
      <c r="N5" s="34"/>
    </row>
    <row r="6" spans="1:14" ht="14.45" customHeight="1" x14ac:dyDescent="0.2">
      <c r="A6" s="121"/>
      <c r="B6" s="121"/>
      <c r="C6" s="121"/>
      <c r="D6" s="121"/>
      <c r="E6" s="121"/>
      <c r="F6" s="68"/>
      <c r="G6" s="68"/>
      <c r="H6" s="68"/>
      <c r="I6" s="33"/>
      <c r="J6" s="33"/>
      <c r="K6" s="31"/>
      <c r="L6" s="31"/>
      <c r="M6" s="34"/>
      <c r="N6" s="34"/>
    </row>
    <row r="7" spans="1:14" ht="14.45" customHeight="1" x14ac:dyDescent="0.2">
      <c r="A7" s="112" t="s">
        <v>44</v>
      </c>
      <c r="B7" s="112"/>
      <c r="C7" s="112"/>
      <c r="D7" s="112"/>
      <c r="E7" s="112"/>
      <c r="F7" s="112"/>
      <c r="G7" s="112"/>
      <c r="H7" s="46"/>
      <c r="I7" s="33"/>
      <c r="J7" s="33"/>
      <c r="K7" s="31"/>
      <c r="L7" s="31"/>
      <c r="M7" s="34"/>
      <c r="N7" s="34"/>
    </row>
    <row r="8" spans="1:14" ht="50.1" customHeight="1" x14ac:dyDescent="0.2">
      <c r="A8" s="125" t="s">
        <v>222</v>
      </c>
      <c r="B8" s="125"/>
      <c r="C8" s="125"/>
      <c r="D8" s="125"/>
      <c r="E8" s="125"/>
      <c r="F8" s="125"/>
      <c r="G8" s="125"/>
      <c r="H8" s="46"/>
      <c r="I8" s="33"/>
      <c r="J8" s="33"/>
      <c r="K8" s="31"/>
      <c r="L8" s="31"/>
      <c r="M8" s="34"/>
      <c r="N8" s="34"/>
    </row>
    <row r="9" spans="1:14" s="44" customFormat="1" ht="14.45" customHeight="1" x14ac:dyDescent="0.2">
      <c r="A9" s="49"/>
      <c r="B9" s="49"/>
      <c r="C9" s="49"/>
      <c r="D9" s="49"/>
      <c r="E9" s="50"/>
      <c r="F9" s="107"/>
      <c r="G9" s="107"/>
      <c r="H9" s="107"/>
      <c r="I9" s="52"/>
      <c r="J9" s="52"/>
      <c r="K9" s="45"/>
      <c r="L9" s="45"/>
      <c r="M9" s="53"/>
      <c r="N9" s="53"/>
    </row>
    <row r="10" spans="1:14" s="44" customFormat="1" x14ac:dyDescent="0.2">
      <c r="A10" s="57" t="s">
        <v>61</v>
      </c>
      <c r="B10" s="45"/>
      <c r="C10" s="45"/>
      <c r="D10" s="45"/>
      <c r="E10" s="45"/>
      <c r="F10" s="45"/>
      <c r="G10" s="46"/>
      <c r="H10" s="45"/>
      <c r="I10" s="52"/>
      <c r="J10" s="52"/>
      <c r="K10" s="45"/>
      <c r="L10" s="45"/>
      <c r="M10" s="53"/>
      <c r="N10" s="53"/>
    </row>
    <row r="11" spans="1:14" s="44" customFormat="1" x14ac:dyDescent="0.2">
      <c r="A11" s="45" t="s">
        <v>48</v>
      </c>
      <c r="B11" s="45"/>
      <c r="C11" s="45"/>
      <c r="D11" s="45"/>
      <c r="E11" s="45"/>
      <c r="F11" s="45"/>
      <c r="G11" s="46"/>
      <c r="H11" s="45"/>
      <c r="I11" s="52"/>
      <c r="J11" s="52"/>
      <c r="K11" s="45"/>
      <c r="L11" s="45"/>
      <c r="M11" s="53"/>
      <c r="N11" s="53"/>
    </row>
    <row r="12" spans="1:14" ht="14.25" x14ac:dyDescent="0.2">
      <c r="A12" s="54" t="s">
        <v>62</v>
      </c>
      <c r="B12" s="39"/>
      <c r="C12" s="39"/>
      <c r="D12" s="39"/>
      <c r="E12" s="39"/>
      <c r="F12" s="39"/>
      <c r="G12" s="32"/>
      <c r="H12" s="31"/>
      <c r="I12" s="38"/>
      <c r="J12" s="38"/>
      <c r="K12" s="31"/>
      <c r="L12" s="31"/>
      <c r="M12" s="34"/>
      <c r="N12" s="34"/>
    </row>
    <row r="13" spans="1:14" ht="14.25" x14ac:dyDescent="0.2">
      <c r="A13" s="53"/>
      <c r="B13" s="34"/>
      <c r="C13" s="40"/>
      <c r="D13" s="40"/>
      <c r="E13" s="34"/>
      <c r="F13" s="40"/>
      <c r="G13" s="41"/>
      <c r="H13" s="34"/>
      <c r="I13" s="1"/>
      <c r="J13" s="1"/>
      <c r="K13" s="34"/>
      <c r="L13" s="34"/>
      <c r="M13" s="34"/>
      <c r="N13" s="34"/>
    </row>
    <row r="14" spans="1:14" ht="25.5" customHeight="1" x14ac:dyDescent="0.2">
      <c r="A14" s="60" t="s">
        <v>0</v>
      </c>
      <c r="B14" s="61" t="s">
        <v>73</v>
      </c>
      <c r="C14" s="61" t="s">
        <v>74</v>
      </c>
      <c r="D14" s="61" t="s">
        <v>1</v>
      </c>
      <c r="E14" s="61" t="s">
        <v>50</v>
      </c>
      <c r="F14" s="61" t="s">
        <v>51</v>
      </c>
      <c r="G14" s="61" t="s">
        <v>70</v>
      </c>
      <c r="H14" s="61" t="s">
        <v>211</v>
      </c>
      <c r="I14" s="62" t="s">
        <v>289</v>
      </c>
      <c r="J14" s="19"/>
    </row>
    <row r="15" spans="1:14" ht="14.1" customHeight="1" x14ac:dyDescent="0.2">
      <c r="A15" s="64"/>
      <c r="B15" s="67" t="str">
        <f>IFERROR(CODE(RIGHT(WheatBread351012171819[[#This Row],[UPC]],1)) - 48,"")</f>
        <v/>
      </c>
      <c r="C15" s="67" t="str">
        <f>IFERROR(CODE(10 - MOD(3*SUM(MID(WheatBread351012171819[UPC],2,1),MID(WheatBread351012171819[UPC],4,1),MID(WheatBread351012171819[UPC],6,1),MID(WheatBread351012171819[UPC],8,1),MID(WheatBread351012171819[UPC],10,1),MID(WheatBread351012171819[UPC],12,1))+SUM(MID(WheatBread351012171819[UPC],1,1),MID(WheatBread351012171819[UPC],3,1),MID(WheatBread351012171819[UPC],5,1),MID(WheatBread351012171819[UPC],7,1),MID(WheatBread351012171819[UPC],9,1),MID(WheatBread351012171819[UPC],11,1)),10))-48,"")</f>
        <v/>
      </c>
      <c r="D15" s="67" t="str">
        <f>IF(WheatBread351012171819[[#This Row],[Calc Check]]="","",IF(WheatBread351012171819[[#This Row],[Calc Check]]=10,IF(WheatBread351012171819[[#This Row],[UPC Check]]=0,"YES","NO"),IF(WheatBread351012171819[[#This Row],[Calc Check]]=WheatBread351012171819[[#This Row],[UPC Check]],"YES","NO")))</f>
        <v/>
      </c>
      <c r="E15" s="65"/>
      <c r="F15" s="65"/>
      <c r="G15" s="65"/>
      <c r="H15" s="70"/>
      <c r="I15" s="66"/>
      <c r="J15" s="19"/>
    </row>
    <row r="16" spans="1:14" ht="14.1" customHeight="1" x14ac:dyDescent="0.2">
      <c r="A16" s="64"/>
      <c r="B16" s="67" t="str">
        <f>IFERROR(CODE(RIGHT(WheatBread351012171819[[#This Row],[UPC]],1)) - 48,"")</f>
        <v/>
      </c>
      <c r="C16" s="67" t="str">
        <f>IFERROR(CODE(10 - MOD(3*SUM(MID(WheatBread351012171819[UPC],2,1),MID(WheatBread351012171819[UPC],4,1),MID(WheatBread351012171819[UPC],6,1),MID(WheatBread351012171819[UPC],8,1),MID(WheatBread351012171819[UPC],10,1),MID(WheatBread351012171819[UPC],12,1))+SUM(MID(WheatBread351012171819[UPC],1,1),MID(WheatBread351012171819[UPC],3,1),MID(WheatBread351012171819[UPC],5,1),MID(WheatBread351012171819[UPC],7,1),MID(WheatBread351012171819[UPC],9,1),MID(WheatBread351012171819[UPC],11,1)),10))-48,"")</f>
        <v/>
      </c>
      <c r="D16" s="67" t="str">
        <f>IF(WheatBread351012171819[[#This Row],[Calc Check]]="","",IF(WheatBread351012171819[[#This Row],[Calc Check]]=10,IF(WheatBread351012171819[[#This Row],[UPC Check]]=0,"YES","NO"),IF(WheatBread351012171819[[#This Row],[Calc Check]]=WheatBread351012171819[[#This Row],[UPC Check]],"YES","NO")))</f>
        <v/>
      </c>
      <c r="E16" s="65"/>
      <c r="F16" s="65"/>
      <c r="G16" s="65"/>
      <c r="H16" s="70"/>
      <c r="I16" s="66"/>
      <c r="J16" s="19"/>
    </row>
    <row r="17" spans="1:10" ht="14.1" customHeight="1" x14ac:dyDescent="0.2">
      <c r="A17" s="64"/>
      <c r="B17" s="67" t="str">
        <f>IFERROR(CODE(RIGHT(WheatBread351012171819[[#This Row],[UPC]],1)) - 48,"")</f>
        <v/>
      </c>
      <c r="C17" s="67" t="str">
        <f>IFERROR(CODE(10 - MOD(3*SUM(MID(WheatBread351012171819[UPC],2,1),MID(WheatBread351012171819[UPC],4,1),MID(WheatBread351012171819[UPC],6,1),MID(WheatBread351012171819[UPC],8,1),MID(WheatBread351012171819[UPC],10,1),MID(WheatBread351012171819[UPC],12,1))+SUM(MID(WheatBread351012171819[UPC],1,1),MID(WheatBread351012171819[UPC],3,1),MID(WheatBread351012171819[UPC],5,1),MID(WheatBread351012171819[UPC],7,1),MID(WheatBread351012171819[UPC],9,1),MID(WheatBread351012171819[UPC],11,1)),10))-48,"")</f>
        <v/>
      </c>
      <c r="D17" s="67" t="str">
        <f>IF(WheatBread351012171819[[#This Row],[Calc Check]]="","",IF(WheatBread351012171819[[#This Row],[Calc Check]]=10,IF(WheatBread351012171819[[#This Row],[UPC Check]]=0,"YES","NO"),IF(WheatBread351012171819[[#This Row],[Calc Check]]=WheatBread351012171819[[#This Row],[UPC Check]],"YES","NO")))</f>
        <v/>
      </c>
      <c r="E17" s="65"/>
      <c r="F17" s="65"/>
      <c r="G17" s="65"/>
      <c r="H17" s="70"/>
      <c r="I17" s="66"/>
      <c r="J17" s="19"/>
    </row>
    <row r="18" spans="1:10" ht="14.1" customHeight="1" x14ac:dyDescent="0.2">
      <c r="A18" s="64"/>
      <c r="B18" s="67" t="str">
        <f>IFERROR(CODE(RIGHT(WheatBread351012171819[[#This Row],[UPC]],1)) - 48,"")</f>
        <v/>
      </c>
      <c r="C18" s="67" t="str">
        <f>IFERROR(CODE(10 - MOD(3*SUM(MID(WheatBread351012171819[UPC],2,1),MID(WheatBread351012171819[UPC],4,1),MID(WheatBread351012171819[UPC],6,1),MID(WheatBread351012171819[UPC],8,1),MID(WheatBread351012171819[UPC],10,1),MID(WheatBread351012171819[UPC],12,1))+SUM(MID(WheatBread351012171819[UPC],1,1),MID(WheatBread351012171819[UPC],3,1),MID(WheatBread351012171819[UPC],5,1),MID(WheatBread351012171819[UPC],7,1),MID(WheatBread351012171819[UPC],9,1),MID(WheatBread351012171819[UPC],11,1)),10))-48,"")</f>
        <v/>
      </c>
      <c r="D18" s="67" t="str">
        <f>IF(WheatBread351012171819[[#This Row],[Calc Check]]="","",IF(WheatBread351012171819[[#This Row],[Calc Check]]=10,IF(WheatBread351012171819[[#This Row],[UPC Check]]=0,"YES","NO"),IF(WheatBread351012171819[[#This Row],[Calc Check]]=WheatBread351012171819[[#This Row],[UPC Check]],"YES","NO")))</f>
        <v/>
      </c>
      <c r="E18" s="65"/>
      <c r="F18" s="65"/>
      <c r="G18" s="65"/>
      <c r="H18" s="70"/>
      <c r="I18" s="66"/>
      <c r="J18" s="19"/>
    </row>
    <row r="19" spans="1:10" ht="14.1" customHeight="1" x14ac:dyDescent="0.2">
      <c r="A19" s="64"/>
      <c r="B19" s="67" t="str">
        <f>IFERROR(CODE(RIGHT(WheatBread351012171819[[#This Row],[UPC]],1)) - 48,"")</f>
        <v/>
      </c>
      <c r="C19" s="67" t="str">
        <f>IFERROR(CODE(10 - MOD(3*SUM(MID(WheatBread351012171819[UPC],2,1),MID(WheatBread351012171819[UPC],4,1),MID(WheatBread351012171819[UPC],6,1),MID(WheatBread351012171819[UPC],8,1),MID(WheatBread351012171819[UPC],10,1),MID(WheatBread351012171819[UPC],12,1))+SUM(MID(WheatBread351012171819[UPC],1,1),MID(WheatBread351012171819[UPC],3,1),MID(WheatBread351012171819[UPC],5,1),MID(WheatBread351012171819[UPC],7,1),MID(WheatBread351012171819[UPC],9,1),MID(WheatBread351012171819[UPC],11,1)),10))-48,"")</f>
        <v/>
      </c>
      <c r="D19" s="67" t="str">
        <f>IF(WheatBread351012171819[[#This Row],[Calc Check]]="","",IF(WheatBread351012171819[[#This Row],[Calc Check]]=10,IF(WheatBread351012171819[[#This Row],[UPC Check]]=0,"YES","NO"),IF(WheatBread351012171819[[#This Row],[Calc Check]]=WheatBread351012171819[[#This Row],[UPC Check]],"YES","NO")))</f>
        <v/>
      </c>
      <c r="E19" s="65"/>
      <c r="F19" s="65"/>
      <c r="G19" s="65"/>
      <c r="H19" s="70"/>
      <c r="I19" s="66"/>
      <c r="J19" s="19"/>
    </row>
    <row r="20" spans="1:10" ht="14.1" customHeight="1" x14ac:dyDescent="0.2">
      <c r="A20" s="64"/>
      <c r="B20" s="67" t="str">
        <f>IFERROR(CODE(RIGHT(WheatBread351012171819[[#This Row],[UPC]],1)) - 48,"")</f>
        <v/>
      </c>
      <c r="C20" s="67" t="str">
        <f>IFERROR(CODE(10 - MOD(3*SUM(MID(WheatBread351012171819[UPC],2,1),MID(WheatBread351012171819[UPC],4,1),MID(WheatBread351012171819[UPC],6,1),MID(WheatBread351012171819[UPC],8,1),MID(WheatBread351012171819[UPC],10,1),MID(WheatBread351012171819[UPC],12,1))+SUM(MID(WheatBread351012171819[UPC],1,1),MID(WheatBread351012171819[UPC],3,1),MID(WheatBread351012171819[UPC],5,1),MID(WheatBread351012171819[UPC],7,1),MID(WheatBread351012171819[UPC],9,1),MID(WheatBread351012171819[UPC],11,1)),10))-48,"")</f>
        <v/>
      </c>
      <c r="D20" s="67" t="str">
        <f>IF(WheatBread351012171819[[#This Row],[Calc Check]]="","",IF(WheatBread351012171819[[#This Row],[Calc Check]]=10,IF(WheatBread351012171819[[#This Row],[UPC Check]]=0,"YES","NO"),IF(WheatBread351012171819[[#This Row],[Calc Check]]=WheatBread351012171819[[#This Row],[UPC Check]],"YES","NO")))</f>
        <v/>
      </c>
      <c r="E20" s="65"/>
      <c r="F20" s="65"/>
      <c r="G20" s="65"/>
      <c r="H20" s="70"/>
      <c r="I20" s="66"/>
      <c r="J20" s="19"/>
    </row>
    <row r="21" spans="1:10" ht="14.1" customHeight="1" x14ac:dyDescent="0.2">
      <c r="A21" s="64"/>
      <c r="B21" s="67" t="str">
        <f>IFERROR(CODE(RIGHT(WheatBread351012171819[[#This Row],[UPC]],1)) - 48,"")</f>
        <v/>
      </c>
      <c r="C21" s="67" t="str">
        <f>IFERROR(CODE(10 - MOD(3*SUM(MID(WheatBread351012171819[UPC],2,1),MID(WheatBread351012171819[UPC],4,1),MID(WheatBread351012171819[UPC],6,1),MID(WheatBread351012171819[UPC],8,1),MID(WheatBread351012171819[UPC],10,1),MID(WheatBread351012171819[UPC],12,1))+SUM(MID(WheatBread351012171819[UPC],1,1),MID(WheatBread351012171819[UPC],3,1),MID(WheatBread351012171819[UPC],5,1),MID(WheatBread351012171819[UPC],7,1),MID(WheatBread351012171819[UPC],9,1),MID(WheatBread351012171819[UPC],11,1)),10))-48,"")</f>
        <v/>
      </c>
      <c r="D21" s="67" t="str">
        <f>IF(WheatBread351012171819[[#This Row],[Calc Check]]="","",IF(WheatBread351012171819[[#This Row],[Calc Check]]=10,IF(WheatBread351012171819[[#This Row],[UPC Check]]=0,"YES","NO"),IF(WheatBread351012171819[[#This Row],[Calc Check]]=WheatBread351012171819[[#This Row],[UPC Check]],"YES","NO")))</f>
        <v/>
      </c>
      <c r="E21" s="65"/>
      <c r="F21" s="65"/>
      <c r="G21" s="65"/>
      <c r="H21" s="70"/>
      <c r="I21" s="66"/>
      <c r="J21" s="19"/>
    </row>
    <row r="22" spans="1:10" ht="14.1" customHeight="1" x14ac:dyDescent="0.2">
      <c r="A22" s="64"/>
      <c r="B22" s="67" t="str">
        <f>IFERROR(CODE(RIGHT(WheatBread351012171819[[#This Row],[UPC]],1)) - 48,"")</f>
        <v/>
      </c>
      <c r="C22" s="67" t="str">
        <f>IFERROR(CODE(10 - MOD(3*SUM(MID(WheatBread351012171819[UPC],2,1),MID(WheatBread351012171819[UPC],4,1),MID(WheatBread351012171819[UPC],6,1),MID(WheatBread351012171819[UPC],8,1),MID(WheatBread351012171819[UPC],10,1),MID(WheatBread351012171819[UPC],12,1))+SUM(MID(WheatBread351012171819[UPC],1,1),MID(WheatBread351012171819[UPC],3,1),MID(WheatBread351012171819[UPC],5,1),MID(WheatBread351012171819[UPC],7,1),MID(WheatBread351012171819[UPC],9,1),MID(WheatBread351012171819[UPC],11,1)),10))-48,"")</f>
        <v/>
      </c>
      <c r="D22" s="67" t="str">
        <f>IF(WheatBread351012171819[[#This Row],[Calc Check]]="","",IF(WheatBread351012171819[[#This Row],[Calc Check]]=10,IF(WheatBread351012171819[[#This Row],[UPC Check]]=0,"YES","NO"),IF(WheatBread351012171819[[#This Row],[Calc Check]]=WheatBread351012171819[[#This Row],[UPC Check]],"YES","NO")))</f>
        <v/>
      </c>
      <c r="E22" s="65"/>
      <c r="F22" s="65"/>
      <c r="G22" s="65"/>
      <c r="H22" s="70"/>
      <c r="I22" s="66"/>
      <c r="J22" s="19"/>
    </row>
    <row r="23" spans="1:10" ht="14.1" customHeight="1" x14ac:dyDescent="0.2">
      <c r="A23" s="64"/>
      <c r="B23" s="67" t="str">
        <f>IFERROR(CODE(RIGHT(WheatBread351012171819[[#This Row],[UPC]],1)) - 48,"")</f>
        <v/>
      </c>
      <c r="C23" s="67" t="str">
        <f>IFERROR(CODE(10 - MOD(3*SUM(MID(WheatBread351012171819[UPC],2,1),MID(WheatBread351012171819[UPC],4,1),MID(WheatBread351012171819[UPC],6,1),MID(WheatBread351012171819[UPC],8,1),MID(WheatBread351012171819[UPC],10,1),MID(WheatBread351012171819[UPC],12,1))+SUM(MID(WheatBread351012171819[UPC],1,1),MID(WheatBread351012171819[UPC],3,1),MID(WheatBread351012171819[UPC],5,1),MID(WheatBread351012171819[UPC],7,1),MID(WheatBread351012171819[UPC],9,1),MID(WheatBread351012171819[UPC],11,1)),10))-48,"")</f>
        <v/>
      </c>
      <c r="D23" s="67" t="str">
        <f>IF(WheatBread351012171819[[#This Row],[Calc Check]]="","",IF(WheatBread351012171819[[#This Row],[Calc Check]]=10,IF(WheatBread351012171819[[#This Row],[UPC Check]]=0,"YES","NO"),IF(WheatBread351012171819[[#This Row],[Calc Check]]=WheatBread351012171819[[#This Row],[UPC Check]],"YES","NO")))</f>
        <v/>
      </c>
      <c r="E23" s="65"/>
      <c r="F23" s="65"/>
      <c r="G23" s="65"/>
      <c r="H23" s="70"/>
      <c r="I23" s="66"/>
      <c r="J23" s="19"/>
    </row>
    <row r="24" spans="1:10" ht="14.1" customHeight="1" x14ac:dyDescent="0.2">
      <c r="A24" s="64"/>
      <c r="B24" s="67" t="str">
        <f>IFERROR(CODE(RIGHT(WheatBread351012171819[[#This Row],[UPC]],1)) - 48,"")</f>
        <v/>
      </c>
      <c r="C24" s="67" t="str">
        <f>IFERROR(CODE(10 - MOD(3*SUM(MID(WheatBread351012171819[UPC],2,1),MID(WheatBread351012171819[UPC],4,1),MID(WheatBread351012171819[UPC],6,1),MID(WheatBread351012171819[UPC],8,1),MID(WheatBread351012171819[UPC],10,1),MID(WheatBread351012171819[UPC],12,1))+SUM(MID(WheatBread351012171819[UPC],1,1),MID(WheatBread351012171819[UPC],3,1),MID(WheatBread351012171819[UPC],5,1),MID(WheatBread351012171819[UPC],7,1),MID(WheatBread351012171819[UPC],9,1),MID(WheatBread351012171819[UPC],11,1)),10))-48,"")</f>
        <v/>
      </c>
      <c r="D24" s="67" t="str">
        <f>IF(WheatBread351012171819[[#This Row],[Calc Check]]="","",IF(WheatBread351012171819[[#This Row],[Calc Check]]=10,IF(WheatBread351012171819[[#This Row],[UPC Check]]=0,"YES","NO"),IF(WheatBread351012171819[[#This Row],[Calc Check]]=WheatBread351012171819[[#This Row],[UPC Check]],"YES","NO")))</f>
        <v/>
      </c>
      <c r="E24" s="65"/>
      <c r="F24" s="65"/>
      <c r="G24" s="65"/>
      <c r="H24" s="70"/>
      <c r="I24" s="66"/>
      <c r="J24" s="19"/>
    </row>
    <row r="25" spans="1:10" ht="14.1" customHeight="1" x14ac:dyDescent="0.2">
      <c r="A25" s="64"/>
      <c r="B25" s="67" t="str">
        <f>IFERROR(CODE(RIGHT(WheatBread351012171819[[#This Row],[UPC]],1)) - 48,"")</f>
        <v/>
      </c>
      <c r="C25" s="67" t="str">
        <f>IFERROR(CODE(10 - MOD(3*SUM(MID(WheatBread351012171819[UPC],2,1),MID(WheatBread351012171819[UPC],4,1),MID(WheatBread351012171819[UPC],6,1),MID(WheatBread351012171819[UPC],8,1),MID(WheatBread351012171819[UPC],10,1),MID(WheatBread351012171819[UPC],12,1))+SUM(MID(WheatBread351012171819[UPC],1,1),MID(WheatBread351012171819[UPC],3,1),MID(WheatBread351012171819[UPC],5,1),MID(WheatBread351012171819[UPC],7,1),MID(WheatBread351012171819[UPC],9,1),MID(WheatBread351012171819[UPC],11,1)),10))-48,"")</f>
        <v/>
      </c>
      <c r="D25" s="67" t="str">
        <f>IF(WheatBread351012171819[[#This Row],[Calc Check]]="","",IF(WheatBread351012171819[[#This Row],[Calc Check]]=10,IF(WheatBread351012171819[[#This Row],[UPC Check]]=0,"YES","NO"),IF(WheatBread351012171819[[#This Row],[Calc Check]]=WheatBread351012171819[[#This Row],[UPC Check]],"YES","NO")))</f>
        <v/>
      </c>
      <c r="E25" s="65"/>
      <c r="F25" s="65"/>
      <c r="G25" s="65"/>
      <c r="H25" s="70"/>
      <c r="I25" s="66"/>
      <c r="J25" s="19"/>
    </row>
    <row r="26" spans="1:10" ht="14.1" customHeight="1" x14ac:dyDescent="0.2">
      <c r="A26" s="64"/>
      <c r="B26" s="67" t="str">
        <f>IFERROR(CODE(RIGHT(WheatBread351012171819[[#This Row],[UPC]],1)) - 48,"")</f>
        <v/>
      </c>
      <c r="C26" s="67" t="str">
        <f>IFERROR(CODE(10 - MOD(3*SUM(MID(WheatBread351012171819[UPC],2,1),MID(WheatBread351012171819[UPC],4,1),MID(WheatBread351012171819[UPC],6,1),MID(WheatBread351012171819[UPC],8,1),MID(WheatBread351012171819[UPC],10,1),MID(WheatBread351012171819[UPC],12,1))+SUM(MID(WheatBread351012171819[UPC],1,1),MID(WheatBread351012171819[UPC],3,1),MID(WheatBread351012171819[UPC],5,1),MID(WheatBread351012171819[UPC],7,1),MID(WheatBread351012171819[UPC],9,1),MID(WheatBread351012171819[UPC],11,1)),10))-48,"")</f>
        <v/>
      </c>
      <c r="D26" s="67" t="str">
        <f>IF(WheatBread351012171819[[#This Row],[Calc Check]]="","",IF(WheatBread351012171819[[#This Row],[Calc Check]]=10,IF(WheatBread351012171819[[#This Row],[UPC Check]]=0,"YES","NO"),IF(WheatBread351012171819[[#This Row],[Calc Check]]=WheatBread351012171819[[#This Row],[UPC Check]],"YES","NO")))</f>
        <v/>
      </c>
      <c r="E26" s="65"/>
      <c r="F26" s="65"/>
      <c r="G26" s="65"/>
      <c r="H26" s="70"/>
      <c r="I26" s="66"/>
      <c r="J26" s="19"/>
    </row>
    <row r="27" spans="1:10" ht="14.1" customHeight="1" x14ac:dyDescent="0.2">
      <c r="A27" s="64"/>
      <c r="B27" s="67" t="str">
        <f>IFERROR(CODE(RIGHT(WheatBread351012171819[[#This Row],[UPC]],1)) - 48,"")</f>
        <v/>
      </c>
      <c r="C27" s="67" t="str">
        <f>IFERROR(CODE(10 - MOD(3*SUM(MID(WheatBread351012171819[UPC],2,1),MID(WheatBread351012171819[UPC],4,1),MID(WheatBread351012171819[UPC],6,1),MID(WheatBread351012171819[UPC],8,1),MID(WheatBread351012171819[UPC],10,1),MID(WheatBread351012171819[UPC],12,1))+SUM(MID(WheatBread351012171819[UPC],1,1),MID(WheatBread351012171819[UPC],3,1),MID(WheatBread351012171819[UPC],5,1),MID(WheatBread351012171819[UPC],7,1),MID(WheatBread351012171819[UPC],9,1),MID(WheatBread351012171819[UPC],11,1)),10))-48,"")</f>
        <v/>
      </c>
      <c r="D27" s="67" t="str">
        <f>IF(WheatBread351012171819[[#This Row],[Calc Check]]="","",IF(WheatBread351012171819[[#This Row],[Calc Check]]=10,IF(WheatBread351012171819[[#This Row],[UPC Check]]=0,"YES","NO"),IF(WheatBread351012171819[[#This Row],[Calc Check]]=WheatBread351012171819[[#This Row],[UPC Check]],"YES","NO")))</f>
        <v/>
      </c>
      <c r="E27" s="65"/>
      <c r="F27" s="65"/>
      <c r="G27" s="65"/>
      <c r="H27" s="70"/>
      <c r="I27" s="66"/>
      <c r="J27" s="19"/>
    </row>
    <row r="28" spans="1:10" ht="14.1" customHeight="1" x14ac:dyDescent="0.2">
      <c r="A28" s="64"/>
      <c r="B28" s="67" t="str">
        <f>IFERROR(CODE(RIGHT(WheatBread351012171819[[#This Row],[UPC]],1)) - 48,"")</f>
        <v/>
      </c>
      <c r="C28" s="67" t="str">
        <f>IFERROR(CODE(10 - MOD(3*SUM(MID(WheatBread351012171819[UPC],2,1),MID(WheatBread351012171819[UPC],4,1),MID(WheatBread351012171819[UPC],6,1),MID(WheatBread351012171819[UPC],8,1),MID(WheatBread351012171819[UPC],10,1),MID(WheatBread351012171819[UPC],12,1))+SUM(MID(WheatBread351012171819[UPC],1,1),MID(WheatBread351012171819[UPC],3,1),MID(WheatBread351012171819[UPC],5,1),MID(WheatBread351012171819[UPC],7,1),MID(WheatBread351012171819[UPC],9,1),MID(WheatBread351012171819[UPC],11,1)),10))-48,"")</f>
        <v/>
      </c>
      <c r="D28" s="67" t="str">
        <f>IF(WheatBread351012171819[[#This Row],[Calc Check]]="","",IF(WheatBread351012171819[[#This Row],[Calc Check]]=10,IF(WheatBread351012171819[[#This Row],[UPC Check]]=0,"YES","NO"),IF(WheatBread351012171819[[#This Row],[Calc Check]]=WheatBread351012171819[[#This Row],[UPC Check]],"YES","NO")))</f>
        <v/>
      </c>
      <c r="E28" s="65"/>
      <c r="F28" s="65"/>
      <c r="G28" s="65"/>
      <c r="H28" s="70"/>
      <c r="I28" s="66"/>
      <c r="J28" s="19"/>
    </row>
    <row r="29" spans="1:10" ht="14.1" customHeight="1" x14ac:dyDescent="0.2">
      <c r="A29" s="64"/>
      <c r="B29" s="67" t="str">
        <f>IFERROR(CODE(RIGHT(WheatBread351012171819[[#This Row],[UPC]],1)) - 48,"")</f>
        <v/>
      </c>
      <c r="C29" s="67" t="str">
        <f>IFERROR(CODE(10 - MOD(3*SUM(MID(WheatBread351012171819[UPC],2,1),MID(WheatBread351012171819[UPC],4,1),MID(WheatBread351012171819[UPC],6,1),MID(WheatBread351012171819[UPC],8,1),MID(WheatBread351012171819[UPC],10,1),MID(WheatBread351012171819[UPC],12,1))+SUM(MID(WheatBread351012171819[UPC],1,1),MID(WheatBread351012171819[UPC],3,1),MID(WheatBread351012171819[UPC],5,1),MID(WheatBread351012171819[UPC],7,1),MID(WheatBread351012171819[UPC],9,1),MID(WheatBread351012171819[UPC],11,1)),10))-48,"")</f>
        <v/>
      </c>
      <c r="D29" s="67" t="str">
        <f>IF(WheatBread351012171819[[#This Row],[Calc Check]]="","",IF(WheatBread351012171819[[#This Row],[Calc Check]]=10,IF(WheatBread351012171819[[#This Row],[UPC Check]]=0,"YES","NO"),IF(WheatBread351012171819[[#This Row],[Calc Check]]=WheatBread351012171819[[#This Row],[UPC Check]],"YES","NO")))</f>
        <v/>
      </c>
      <c r="E29" s="65"/>
      <c r="F29" s="65"/>
      <c r="G29" s="65"/>
      <c r="H29" s="70"/>
      <c r="I29" s="66"/>
      <c r="J29" s="19"/>
    </row>
    <row r="30" spans="1:10" ht="14.1" customHeight="1" x14ac:dyDescent="0.2">
      <c r="A30" s="64"/>
      <c r="B30" s="67" t="str">
        <f>IFERROR(CODE(RIGHT(WheatBread351012171819[[#This Row],[UPC]],1)) - 48,"")</f>
        <v/>
      </c>
      <c r="C30" s="67" t="str">
        <f>IFERROR(CODE(10 - MOD(3*SUM(MID(WheatBread351012171819[UPC],2,1),MID(WheatBread351012171819[UPC],4,1),MID(WheatBread351012171819[UPC],6,1),MID(WheatBread351012171819[UPC],8,1),MID(WheatBread351012171819[UPC],10,1),MID(WheatBread351012171819[UPC],12,1))+SUM(MID(WheatBread351012171819[UPC],1,1),MID(WheatBread351012171819[UPC],3,1),MID(WheatBread351012171819[UPC],5,1),MID(WheatBread351012171819[UPC],7,1),MID(WheatBread351012171819[UPC],9,1),MID(WheatBread351012171819[UPC],11,1)),10))-48,"")</f>
        <v/>
      </c>
      <c r="D30" s="67" t="str">
        <f>IF(WheatBread351012171819[[#This Row],[Calc Check]]="","",IF(WheatBread351012171819[[#This Row],[Calc Check]]=10,IF(WheatBread351012171819[[#This Row],[UPC Check]]=0,"YES","NO"),IF(WheatBread351012171819[[#This Row],[Calc Check]]=WheatBread351012171819[[#This Row],[UPC Check]],"YES","NO")))</f>
        <v/>
      </c>
      <c r="E30" s="65"/>
      <c r="F30" s="65"/>
      <c r="G30" s="65"/>
      <c r="H30" s="70"/>
      <c r="I30" s="66"/>
      <c r="J30" s="19"/>
    </row>
    <row r="31" spans="1:10" ht="14.1" customHeight="1" x14ac:dyDescent="0.2">
      <c r="A31" s="64"/>
      <c r="B31" s="67" t="str">
        <f>IFERROR(CODE(RIGHT(WheatBread351012171819[[#This Row],[UPC]],1)) - 48,"")</f>
        <v/>
      </c>
      <c r="C31" s="67" t="str">
        <f>IFERROR(CODE(10 - MOD(3*SUM(MID(WheatBread351012171819[UPC],2,1),MID(WheatBread351012171819[UPC],4,1),MID(WheatBread351012171819[UPC],6,1),MID(WheatBread351012171819[UPC],8,1),MID(WheatBread351012171819[UPC],10,1),MID(WheatBread351012171819[UPC],12,1))+SUM(MID(WheatBread351012171819[UPC],1,1),MID(WheatBread351012171819[UPC],3,1),MID(WheatBread351012171819[UPC],5,1),MID(WheatBread351012171819[UPC],7,1),MID(WheatBread351012171819[UPC],9,1),MID(WheatBread351012171819[UPC],11,1)),10))-48,"")</f>
        <v/>
      </c>
      <c r="D31" s="67" t="str">
        <f>IF(WheatBread351012171819[[#This Row],[Calc Check]]="","",IF(WheatBread351012171819[[#This Row],[Calc Check]]=10,IF(WheatBread351012171819[[#This Row],[UPC Check]]=0,"YES","NO"),IF(WheatBread351012171819[[#This Row],[Calc Check]]=WheatBread351012171819[[#This Row],[UPC Check]],"YES","NO")))</f>
        <v/>
      </c>
      <c r="E31" s="65"/>
      <c r="F31" s="65"/>
      <c r="G31" s="65"/>
      <c r="H31" s="70"/>
      <c r="I31" s="66"/>
      <c r="J31" s="19"/>
    </row>
    <row r="32" spans="1:10" ht="14.1" customHeight="1" x14ac:dyDescent="0.2">
      <c r="A32" s="64"/>
      <c r="B32" s="67" t="str">
        <f>IFERROR(CODE(RIGHT(WheatBread351012171819[[#This Row],[UPC]],1)) - 48,"")</f>
        <v/>
      </c>
      <c r="C32" s="67" t="str">
        <f>IFERROR(CODE(10 - MOD(3*SUM(MID(WheatBread351012171819[UPC],2,1),MID(WheatBread351012171819[UPC],4,1),MID(WheatBread351012171819[UPC],6,1),MID(WheatBread351012171819[UPC],8,1),MID(WheatBread351012171819[UPC],10,1),MID(WheatBread351012171819[UPC],12,1))+SUM(MID(WheatBread351012171819[UPC],1,1),MID(WheatBread351012171819[UPC],3,1),MID(WheatBread351012171819[UPC],5,1),MID(WheatBread351012171819[UPC],7,1),MID(WheatBread351012171819[UPC],9,1),MID(WheatBread351012171819[UPC],11,1)),10))-48,"")</f>
        <v/>
      </c>
      <c r="D32" s="67" t="str">
        <f>IF(WheatBread351012171819[[#This Row],[Calc Check]]="","",IF(WheatBread351012171819[[#This Row],[Calc Check]]=10,IF(WheatBread351012171819[[#This Row],[UPC Check]]=0,"YES","NO"),IF(WheatBread351012171819[[#This Row],[Calc Check]]=WheatBread351012171819[[#This Row],[UPC Check]],"YES","NO")))</f>
        <v/>
      </c>
      <c r="E32" s="65"/>
      <c r="F32" s="65"/>
      <c r="G32" s="65"/>
      <c r="H32" s="70"/>
      <c r="I32" s="66"/>
      <c r="J32" s="19"/>
    </row>
    <row r="33" spans="1:10" ht="14.1" customHeight="1" x14ac:dyDescent="0.2">
      <c r="A33" s="64"/>
      <c r="B33" s="67" t="str">
        <f>IFERROR(CODE(RIGHT(WheatBread351012171819[[#This Row],[UPC]],1)) - 48,"")</f>
        <v/>
      </c>
      <c r="C33" s="67" t="str">
        <f>IFERROR(CODE(10 - MOD(3*SUM(MID(WheatBread351012171819[UPC],2,1),MID(WheatBread351012171819[UPC],4,1),MID(WheatBread351012171819[UPC],6,1),MID(WheatBread351012171819[UPC],8,1),MID(WheatBread351012171819[UPC],10,1),MID(WheatBread351012171819[UPC],12,1))+SUM(MID(WheatBread351012171819[UPC],1,1),MID(WheatBread351012171819[UPC],3,1),MID(WheatBread351012171819[UPC],5,1),MID(WheatBread351012171819[UPC],7,1),MID(WheatBread351012171819[UPC],9,1),MID(WheatBread351012171819[UPC],11,1)),10))-48,"")</f>
        <v/>
      </c>
      <c r="D33" s="67" t="str">
        <f>IF(WheatBread351012171819[[#This Row],[Calc Check]]="","",IF(WheatBread351012171819[[#This Row],[Calc Check]]=10,IF(WheatBread351012171819[[#This Row],[UPC Check]]=0,"YES","NO"),IF(WheatBread351012171819[[#This Row],[Calc Check]]=WheatBread351012171819[[#This Row],[UPC Check]],"YES","NO")))</f>
        <v/>
      </c>
      <c r="E33" s="65"/>
      <c r="F33" s="65"/>
      <c r="G33" s="65"/>
      <c r="H33" s="70"/>
      <c r="I33" s="66"/>
      <c r="J33" s="19"/>
    </row>
  </sheetData>
  <mergeCells count="11">
    <mergeCell ref="A6:E6"/>
    <mergeCell ref="A7:G7"/>
    <mergeCell ref="A8:G8"/>
    <mergeCell ref="F9:H9"/>
    <mergeCell ref="A1:G1"/>
    <mergeCell ref="A3:E3"/>
    <mergeCell ref="F3:I3"/>
    <mergeCell ref="A4:E4"/>
    <mergeCell ref="F4:I4"/>
    <mergeCell ref="A5:E5"/>
    <mergeCell ref="F5:I5"/>
  </mergeCells>
  <dataValidations count="2">
    <dataValidation allowBlank="1" showInputMessage="1" sqref="I15:I33"/>
    <dataValidation type="decimal" allowBlank="1" showInputMessage="1" showErrorMessage="1" sqref="H15:H33">
      <formula1>16</formula1>
      <formula2>18</formula2>
    </dataValidation>
  </dataValidations>
  <pageMargins left="0.7" right="0.7" top="0.75" bottom="0.75" header="0.3" footer="0.3"/>
  <pageSetup paperSize="5" orientation="landscape" r:id="rId1"/>
  <headerFooter>
    <oddHeader>&amp;C2017-2019 Louisiana WIC Approved Foods Product Review</oddHeader>
  </headerFooter>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zoomScaleNormal="100" workbookViewId="0">
      <selection activeCell="A18" sqref="A18"/>
    </sheetView>
  </sheetViews>
  <sheetFormatPr defaultColWidth="8.7109375" defaultRowHeight="12.75" x14ac:dyDescent="0.2"/>
  <cols>
    <col min="1" max="1" width="21.42578125" style="19" customWidth="1"/>
    <col min="2" max="2" width="7.140625" style="19" customWidth="1"/>
    <col min="3" max="3" width="7" style="19" customWidth="1"/>
    <col min="4" max="4" width="7.140625" style="19" customWidth="1"/>
    <col min="5" max="6" width="18.140625" style="19" customWidth="1"/>
    <col min="7" max="7" width="23.42578125" style="19" customWidth="1"/>
    <col min="8" max="8" width="11.85546875" style="19" customWidth="1"/>
    <col min="9" max="9" width="39.28515625" style="42" customWidth="1"/>
    <col min="10" max="10" width="33.42578125" style="42" customWidth="1"/>
    <col min="11" max="11" width="13.5703125" style="19" customWidth="1"/>
    <col min="12" max="12" width="14.28515625" style="19" customWidth="1"/>
    <col min="13" max="13" width="13.5703125" style="19" customWidth="1"/>
    <col min="14" max="14" width="14.28515625" style="19" customWidth="1"/>
    <col min="15" max="15" width="13.85546875" style="19" customWidth="1"/>
    <col min="16" max="16" width="46.7109375" style="19" customWidth="1"/>
    <col min="17" max="16384" width="8.7109375" style="19"/>
  </cols>
  <sheetData>
    <row r="1" spans="1:14" s="11" customFormat="1" ht="99.95" customHeight="1" x14ac:dyDescent="0.2">
      <c r="A1" s="104" t="s">
        <v>212</v>
      </c>
      <c r="B1" s="104"/>
      <c r="C1" s="104"/>
      <c r="D1" s="104"/>
      <c r="E1" s="104"/>
      <c r="F1" s="104"/>
      <c r="G1" s="104"/>
    </row>
    <row r="2" spans="1:14" ht="15" x14ac:dyDescent="0.25">
      <c r="A2" s="31"/>
      <c r="B2" s="30"/>
      <c r="C2" s="35"/>
      <c r="D2" s="35"/>
      <c r="E2" s="31"/>
      <c r="F2" s="32"/>
      <c r="G2" s="32"/>
      <c r="H2" s="32"/>
      <c r="I2" s="33"/>
      <c r="J2" s="33"/>
      <c r="K2" s="31"/>
      <c r="L2" s="31"/>
      <c r="M2" s="34"/>
      <c r="N2" s="34"/>
    </row>
    <row r="3" spans="1:14" ht="14.1" customHeight="1" x14ac:dyDescent="0.2">
      <c r="A3" s="105" t="s">
        <v>75</v>
      </c>
      <c r="B3" s="105"/>
      <c r="C3" s="105"/>
      <c r="D3" s="105"/>
      <c r="E3" s="105"/>
      <c r="F3" s="105" t="s">
        <v>79</v>
      </c>
      <c r="G3" s="105"/>
      <c r="H3" s="105"/>
      <c r="I3" s="105"/>
      <c r="J3" s="33"/>
      <c r="K3" s="31"/>
      <c r="L3" s="31"/>
      <c r="M3" s="34"/>
      <c r="N3" s="34"/>
    </row>
    <row r="4" spans="1:14" ht="14.45" customHeight="1" x14ac:dyDescent="0.2">
      <c r="A4" s="102" t="s">
        <v>213</v>
      </c>
      <c r="B4" s="102"/>
      <c r="C4" s="102"/>
      <c r="D4" s="102"/>
      <c r="E4" s="102"/>
      <c r="F4" s="102" t="s">
        <v>215</v>
      </c>
      <c r="G4" s="102"/>
      <c r="H4" s="102"/>
      <c r="I4" s="102"/>
      <c r="J4" s="33"/>
      <c r="K4" s="36"/>
      <c r="L4" s="36"/>
      <c r="M4" s="37"/>
      <c r="N4" s="37"/>
    </row>
    <row r="5" spans="1:14" ht="14.45" customHeight="1" x14ac:dyDescent="0.2">
      <c r="A5" s="102" t="s">
        <v>214</v>
      </c>
      <c r="B5" s="102"/>
      <c r="C5" s="102"/>
      <c r="D5" s="102"/>
      <c r="E5" s="102"/>
      <c r="F5" s="102" t="s">
        <v>216</v>
      </c>
      <c r="G5" s="102"/>
      <c r="H5" s="102"/>
      <c r="I5" s="102"/>
      <c r="J5" s="33"/>
      <c r="K5" s="31"/>
      <c r="L5" s="31"/>
      <c r="M5" s="34"/>
      <c r="N5" s="34"/>
    </row>
    <row r="6" spans="1:14" ht="14.45" customHeight="1" x14ac:dyDescent="0.2">
      <c r="A6" s="121" t="s">
        <v>219</v>
      </c>
      <c r="B6" s="121"/>
      <c r="C6" s="121"/>
      <c r="D6" s="121"/>
      <c r="E6" s="121"/>
      <c r="F6" s="68" t="s">
        <v>217</v>
      </c>
      <c r="G6" s="68"/>
      <c r="H6" s="68"/>
      <c r="I6" s="33"/>
      <c r="J6" s="33"/>
      <c r="K6" s="31"/>
      <c r="L6" s="31"/>
      <c r="M6" s="34"/>
      <c r="N6" s="34"/>
    </row>
    <row r="7" spans="1:14" ht="14.45" customHeight="1" x14ac:dyDescent="0.2">
      <c r="A7" s="59"/>
      <c r="B7" s="59"/>
      <c r="C7" s="59"/>
      <c r="D7" s="59"/>
      <c r="E7" s="59"/>
      <c r="F7" s="109"/>
      <c r="G7" s="109"/>
      <c r="H7" s="109"/>
      <c r="I7" s="33"/>
      <c r="J7" s="33"/>
      <c r="K7" s="31"/>
      <c r="L7" s="31"/>
      <c r="M7" s="34"/>
      <c r="N7" s="34"/>
    </row>
    <row r="8" spans="1:14" ht="14.45" customHeight="1" x14ac:dyDescent="0.2">
      <c r="A8" s="59"/>
      <c r="B8" s="59"/>
      <c r="C8" s="59"/>
      <c r="D8" s="59"/>
      <c r="E8" s="59"/>
      <c r="F8" s="46"/>
      <c r="G8" s="46"/>
      <c r="H8" s="46"/>
      <c r="I8" s="33"/>
      <c r="J8" s="33"/>
      <c r="K8" s="31"/>
      <c r="L8" s="31"/>
      <c r="M8" s="34"/>
      <c r="N8" s="34"/>
    </row>
    <row r="9" spans="1:14" ht="14.45" customHeight="1" x14ac:dyDescent="0.2">
      <c r="A9" s="112" t="s">
        <v>44</v>
      </c>
      <c r="B9" s="112"/>
      <c r="C9" s="112"/>
      <c r="D9" s="112"/>
      <c r="E9" s="112"/>
      <c r="F9" s="112"/>
      <c r="G9" s="112"/>
      <c r="H9" s="46"/>
      <c r="I9" s="33"/>
      <c r="J9" s="33"/>
      <c r="K9" s="31"/>
      <c r="L9" s="31"/>
      <c r="M9" s="34"/>
      <c r="N9" s="34"/>
    </row>
    <row r="10" spans="1:14" ht="63.95" customHeight="1" x14ac:dyDescent="0.2">
      <c r="A10" s="126" t="s">
        <v>218</v>
      </c>
      <c r="B10" s="126"/>
      <c r="C10" s="126"/>
      <c r="D10" s="126"/>
      <c r="E10" s="126"/>
      <c r="F10" s="126"/>
      <c r="G10" s="126"/>
      <c r="H10" s="46"/>
      <c r="I10" s="33"/>
      <c r="J10" s="33"/>
      <c r="K10" s="31"/>
      <c r="L10" s="31"/>
      <c r="M10" s="34"/>
      <c r="N10" s="34"/>
    </row>
    <row r="11" spans="1:14" ht="14.45" customHeight="1" x14ac:dyDescent="0.2">
      <c r="B11" s="59"/>
      <c r="C11" s="59"/>
      <c r="D11" s="111"/>
      <c r="E11" s="111"/>
      <c r="F11" s="111"/>
      <c r="G11" s="46"/>
      <c r="H11" s="46"/>
      <c r="I11" s="33"/>
      <c r="J11" s="33"/>
      <c r="K11" s="31"/>
      <c r="L11" s="31"/>
      <c r="M11" s="34"/>
      <c r="N11" s="34"/>
    </row>
    <row r="12" spans="1:14" s="44" customFormat="1" ht="14.45" customHeight="1" x14ac:dyDescent="0.2">
      <c r="A12" s="49"/>
      <c r="B12" s="49"/>
      <c r="C12" s="49"/>
      <c r="D12" s="49"/>
      <c r="E12" s="50"/>
      <c r="F12" s="107"/>
      <c r="G12" s="107"/>
      <c r="H12" s="107"/>
      <c r="I12" s="52"/>
      <c r="J12" s="52"/>
      <c r="K12" s="45"/>
      <c r="L12" s="45"/>
      <c r="M12" s="53"/>
      <c r="N12" s="53"/>
    </row>
    <row r="13" spans="1:14" s="44" customFormat="1" x14ac:dyDescent="0.2">
      <c r="A13" s="57" t="s">
        <v>61</v>
      </c>
      <c r="B13" s="45"/>
      <c r="C13" s="45"/>
      <c r="D13" s="45"/>
      <c r="E13" s="45"/>
      <c r="F13" s="45"/>
      <c r="G13" s="46"/>
      <c r="H13" s="45"/>
      <c r="I13" s="52"/>
      <c r="J13" s="52"/>
      <c r="K13" s="45"/>
      <c r="L13" s="45"/>
      <c r="M13" s="53"/>
      <c r="N13" s="53"/>
    </row>
    <row r="14" spans="1:14" s="44" customFormat="1" x14ac:dyDescent="0.2">
      <c r="A14" s="45" t="s">
        <v>48</v>
      </c>
      <c r="B14" s="45"/>
      <c r="C14" s="45"/>
      <c r="D14" s="45"/>
      <c r="E14" s="45"/>
      <c r="F14" s="45"/>
      <c r="G14" s="46"/>
      <c r="H14" s="45"/>
      <c r="I14" s="52"/>
      <c r="J14" s="52"/>
      <c r="K14" s="45"/>
      <c r="L14" s="45"/>
      <c r="M14" s="53"/>
      <c r="N14" s="53"/>
    </row>
    <row r="15" spans="1:14" ht="14.25" x14ac:dyDescent="0.2">
      <c r="A15" s="54" t="s">
        <v>62</v>
      </c>
      <c r="B15" s="39"/>
      <c r="C15" s="39"/>
      <c r="D15" s="39"/>
      <c r="E15" s="39"/>
      <c r="F15" s="39"/>
      <c r="G15" s="32"/>
      <c r="H15" s="31"/>
      <c r="I15" s="38"/>
      <c r="J15" s="38"/>
      <c r="K15" s="31"/>
      <c r="L15" s="31"/>
      <c r="M15" s="34"/>
      <c r="N15" s="34"/>
    </row>
    <row r="16" spans="1:14" ht="14.25" x14ac:dyDescent="0.2">
      <c r="A16" s="53"/>
      <c r="B16" s="34"/>
      <c r="C16" s="40"/>
      <c r="D16" s="40"/>
      <c r="E16" s="34"/>
      <c r="F16" s="40"/>
      <c r="G16" s="41"/>
      <c r="H16" s="34"/>
      <c r="I16" s="1"/>
      <c r="J16" s="1"/>
      <c r="K16" s="34"/>
      <c r="L16" s="34"/>
      <c r="M16" s="34"/>
      <c r="N16" s="34"/>
    </row>
    <row r="17" spans="1:10" ht="25.5" customHeight="1" x14ac:dyDescent="0.2">
      <c r="A17" s="60" t="s">
        <v>0</v>
      </c>
      <c r="B17" s="61" t="s">
        <v>73</v>
      </c>
      <c r="C17" s="61" t="s">
        <v>74</v>
      </c>
      <c r="D17" s="61" t="s">
        <v>1</v>
      </c>
      <c r="E17" s="61" t="s">
        <v>50</v>
      </c>
      <c r="F17" s="61" t="s">
        <v>51</v>
      </c>
      <c r="G17" s="61" t="s">
        <v>70</v>
      </c>
      <c r="H17" s="61" t="s">
        <v>211</v>
      </c>
      <c r="I17" s="62" t="s">
        <v>289</v>
      </c>
      <c r="J17" s="19"/>
    </row>
    <row r="18" spans="1:10" ht="14.1" customHeight="1" x14ac:dyDescent="0.2">
      <c r="A18" s="64"/>
      <c r="B18" s="67" t="str">
        <f>IFERROR(CODE(RIGHT(WheatBread3510121718[[#This Row],[UPC]],1)) - 48,"")</f>
        <v/>
      </c>
      <c r="C18" s="67" t="str">
        <f>IFERROR(CODE(10 - MOD(3*SUM(MID(WheatBread3510121718[UPC],2,1),MID(WheatBread3510121718[UPC],4,1),MID(WheatBread3510121718[UPC],6,1),MID(WheatBread3510121718[UPC],8,1),MID(WheatBread3510121718[UPC],10,1),MID(WheatBread3510121718[UPC],12,1))+SUM(MID(WheatBread3510121718[UPC],1,1),MID(WheatBread3510121718[UPC],3,1),MID(WheatBread3510121718[UPC],5,1),MID(WheatBread3510121718[UPC],7,1),MID(WheatBread3510121718[UPC],9,1),MID(WheatBread3510121718[UPC],11,1)),10))-48,"")</f>
        <v/>
      </c>
      <c r="D18" s="67" t="str">
        <f>IF(WheatBread3510121718[[#This Row],[Calc Check]]="","",IF(WheatBread3510121718[[#This Row],[Calc Check]]=10,IF(WheatBread3510121718[[#This Row],[UPC Check]]=0,"YES","NO"),IF(WheatBread3510121718[[#This Row],[Calc Check]]=WheatBread3510121718[[#This Row],[UPC Check]],"YES","NO")))</f>
        <v/>
      </c>
      <c r="E18" s="65"/>
      <c r="F18" s="65"/>
      <c r="G18" s="65"/>
      <c r="H18" s="70"/>
      <c r="I18" s="66"/>
      <c r="J18" s="19"/>
    </row>
    <row r="19" spans="1:10" ht="14.1" customHeight="1" x14ac:dyDescent="0.2">
      <c r="A19" s="64"/>
      <c r="B19" s="67" t="str">
        <f>IFERROR(CODE(RIGHT(WheatBread3510121718[[#This Row],[UPC]],1)) - 48,"")</f>
        <v/>
      </c>
      <c r="C19" s="67" t="str">
        <f>IFERROR(CODE(10 - MOD(3*SUM(MID(WheatBread3510121718[UPC],2,1),MID(WheatBread3510121718[UPC],4,1),MID(WheatBread3510121718[UPC],6,1),MID(WheatBread3510121718[UPC],8,1),MID(WheatBread3510121718[UPC],10,1),MID(WheatBread3510121718[UPC],12,1))+SUM(MID(WheatBread3510121718[UPC],1,1),MID(WheatBread3510121718[UPC],3,1),MID(WheatBread3510121718[UPC],5,1),MID(WheatBread3510121718[UPC],7,1),MID(WheatBread3510121718[UPC],9,1),MID(WheatBread3510121718[UPC],11,1)),10))-48,"")</f>
        <v/>
      </c>
      <c r="D19" s="67" t="str">
        <f>IF(WheatBread3510121718[[#This Row],[Calc Check]]="","",IF(WheatBread3510121718[[#This Row],[Calc Check]]=10,IF(WheatBread3510121718[[#This Row],[UPC Check]]=0,"YES","NO"),IF(WheatBread3510121718[[#This Row],[Calc Check]]=WheatBread3510121718[[#This Row],[UPC Check]],"YES","NO")))</f>
        <v/>
      </c>
      <c r="E19" s="65"/>
      <c r="F19" s="65"/>
      <c r="G19" s="65"/>
      <c r="H19" s="70"/>
      <c r="I19" s="66"/>
      <c r="J19" s="19"/>
    </row>
    <row r="20" spans="1:10" ht="14.1" customHeight="1" x14ac:dyDescent="0.2">
      <c r="A20" s="64"/>
      <c r="B20" s="67" t="str">
        <f>IFERROR(CODE(RIGHT(WheatBread3510121718[[#This Row],[UPC]],1)) - 48,"")</f>
        <v/>
      </c>
      <c r="C20" s="67" t="str">
        <f>IFERROR(CODE(10 - MOD(3*SUM(MID(WheatBread3510121718[UPC],2,1),MID(WheatBread3510121718[UPC],4,1),MID(WheatBread3510121718[UPC],6,1),MID(WheatBread3510121718[UPC],8,1),MID(WheatBread3510121718[UPC],10,1),MID(WheatBread3510121718[UPC],12,1))+SUM(MID(WheatBread3510121718[UPC],1,1),MID(WheatBread3510121718[UPC],3,1),MID(WheatBread3510121718[UPC],5,1),MID(WheatBread3510121718[UPC],7,1),MID(WheatBread3510121718[UPC],9,1),MID(WheatBread3510121718[UPC],11,1)),10))-48,"")</f>
        <v/>
      </c>
      <c r="D20" s="67" t="str">
        <f>IF(WheatBread3510121718[[#This Row],[Calc Check]]="","",IF(WheatBread3510121718[[#This Row],[Calc Check]]=10,IF(WheatBread3510121718[[#This Row],[UPC Check]]=0,"YES","NO"),IF(WheatBread3510121718[[#This Row],[Calc Check]]=WheatBread3510121718[[#This Row],[UPC Check]],"YES","NO")))</f>
        <v/>
      </c>
      <c r="E20" s="65"/>
      <c r="F20" s="65"/>
      <c r="G20" s="65"/>
      <c r="H20" s="70"/>
      <c r="I20" s="66"/>
      <c r="J20" s="19"/>
    </row>
    <row r="21" spans="1:10" ht="14.1" customHeight="1" x14ac:dyDescent="0.2">
      <c r="A21" s="64"/>
      <c r="B21" s="67" t="str">
        <f>IFERROR(CODE(RIGHT(WheatBread3510121718[[#This Row],[UPC]],1)) - 48,"")</f>
        <v/>
      </c>
      <c r="C21" s="67" t="str">
        <f>IFERROR(CODE(10 - MOD(3*SUM(MID(WheatBread3510121718[UPC],2,1),MID(WheatBread3510121718[UPC],4,1),MID(WheatBread3510121718[UPC],6,1),MID(WheatBread3510121718[UPC],8,1),MID(WheatBread3510121718[UPC],10,1),MID(WheatBread3510121718[UPC],12,1))+SUM(MID(WheatBread3510121718[UPC],1,1),MID(WheatBread3510121718[UPC],3,1),MID(WheatBread3510121718[UPC],5,1),MID(WheatBread3510121718[UPC],7,1),MID(WheatBread3510121718[UPC],9,1),MID(WheatBread3510121718[UPC],11,1)),10))-48,"")</f>
        <v/>
      </c>
      <c r="D21" s="67" t="str">
        <f>IF(WheatBread3510121718[[#This Row],[Calc Check]]="","",IF(WheatBread3510121718[[#This Row],[Calc Check]]=10,IF(WheatBread3510121718[[#This Row],[UPC Check]]=0,"YES","NO"),IF(WheatBread3510121718[[#This Row],[Calc Check]]=WheatBread3510121718[[#This Row],[UPC Check]],"YES","NO")))</f>
        <v/>
      </c>
      <c r="E21" s="65"/>
      <c r="F21" s="65"/>
      <c r="G21" s="65"/>
      <c r="H21" s="70"/>
      <c r="I21" s="66"/>
      <c r="J21" s="19"/>
    </row>
    <row r="22" spans="1:10" ht="14.1" customHeight="1" x14ac:dyDescent="0.2">
      <c r="A22" s="64"/>
      <c r="B22" s="67" t="str">
        <f>IFERROR(CODE(RIGHT(WheatBread3510121718[[#This Row],[UPC]],1)) - 48,"")</f>
        <v/>
      </c>
      <c r="C22" s="67" t="str">
        <f>IFERROR(CODE(10 - MOD(3*SUM(MID(WheatBread3510121718[UPC],2,1),MID(WheatBread3510121718[UPC],4,1),MID(WheatBread3510121718[UPC],6,1),MID(WheatBread3510121718[UPC],8,1),MID(WheatBread3510121718[UPC],10,1),MID(WheatBread3510121718[UPC],12,1))+SUM(MID(WheatBread3510121718[UPC],1,1),MID(WheatBread3510121718[UPC],3,1),MID(WheatBread3510121718[UPC],5,1),MID(WheatBread3510121718[UPC],7,1),MID(WheatBread3510121718[UPC],9,1),MID(WheatBread3510121718[UPC],11,1)),10))-48,"")</f>
        <v/>
      </c>
      <c r="D22" s="67" t="str">
        <f>IF(WheatBread3510121718[[#This Row],[Calc Check]]="","",IF(WheatBread3510121718[[#This Row],[Calc Check]]=10,IF(WheatBread3510121718[[#This Row],[UPC Check]]=0,"YES","NO"),IF(WheatBread3510121718[[#This Row],[Calc Check]]=WheatBread3510121718[[#This Row],[UPC Check]],"YES","NO")))</f>
        <v/>
      </c>
      <c r="E22" s="65"/>
      <c r="F22" s="65"/>
      <c r="G22" s="65"/>
      <c r="H22" s="70"/>
      <c r="I22" s="66"/>
      <c r="J22" s="19"/>
    </row>
    <row r="23" spans="1:10" ht="14.1" customHeight="1" x14ac:dyDescent="0.2">
      <c r="A23" s="64"/>
      <c r="B23" s="67" t="str">
        <f>IFERROR(CODE(RIGHT(WheatBread3510121718[[#This Row],[UPC]],1)) - 48,"")</f>
        <v/>
      </c>
      <c r="C23" s="67" t="str">
        <f>IFERROR(CODE(10 - MOD(3*SUM(MID(WheatBread3510121718[UPC],2,1),MID(WheatBread3510121718[UPC],4,1),MID(WheatBread3510121718[UPC],6,1),MID(WheatBread3510121718[UPC],8,1),MID(WheatBread3510121718[UPC],10,1),MID(WheatBread3510121718[UPC],12,1))+SUM(MID(WheatBread3510121718[UPC],1,1),MID(WheatBread3510121718[UPC],3,1),MID(WheatBread3510121718[UPC],5,1),MID(WheatBread3510121718[UPC],7,1),MID(WheatBread3510121718[UPC],9,1),MID(WheatBread3510121718[UPC],11,1)),10))-48,"")</f>
        <v/>
      </c>
      <c r="D23" s="67" t="str">
        <f>IF(WheatBread3510121718[[#This Row],[Calc Check]]="","",IF(WheatBread3510121718[[#This Row],[Calc Check]]=10,IF(WheatBread3510121718[[#This Row],[UPC Check]]=0,"YES","NO"),IF(WheatBread3510121718[[#This Row],[Calc Check]]=WheatBread3510121718[[#This Row],[UPC Check]],"YES","NO")))</f>
        <v/>
      </c>
      <c r="E23" s="65"/>
      <c r="F23" s="65"/>
      <c r="G23" s="65"/>
      <c r="H23" s="70"/>
      <c r="I23" s="66"/>
      <c r="J23" s="19"/>
    </row>
    <row r="24" spans="1:10" ht="14.1" customHeight="1" x14ac:dyDescent="0.2">
      <c r="A24" s="64"/>
      <c r="B24" s="67" t="str">
        <f>IFERROR(CODE(RIGHT(WheatBread3510121718[[#This Row],[UPC]],1)) - 48,"")</f>
        <v/>
      </c>
      <c r="C24" s="67" t="str">
        <f>IFERROR(CODE(10 - MOD(3*SUM(MID(WheatBread3510121718[UPC],2,1),MID(WheatBread3510121718[UPC],4,1),MID(WheatBread3510121718[UPC],6,1),MID(WheatBread3510121718[UPC],8,1),MID(WheatBread3510121718[UPC],10,1),MID(WheatBread3510121718[UPC],12,1))+SUM(MID(WheatBread3510121718[UPC],1,1),MID(WheatBread3510121718[UPC],3,1),MID(WheatBread3510121718[UPC],5,1),MID(WheatBread3510121718[UPC],7,1),MID(WheatBread3510121718[UPC],9,1),MID(WheatBread3510121718[UPC],11,1)),10))-48,"")</f>
        <v/>
      </c>
      <c r="D24" s="67" t="str">
        <f>IF(WheatBread3510121718[[#This Row],[Calc Check]]="","",IF(WheatBread3510121718[[#This Row],[Calc Check]]=10,IF(WheatBread3510121718[[#This Row],[UPC Check]]=0,"YES","NO"),IF(WheatBread3510121718[[#This Row],[Calc Check]]=WheatBread3510121718[[#This Row],[UPC Check]],"YES","NO")))</f>
        <v/>
      </c>
      <c r="E24" s="65"/>
      <c r="F24" s="65"/>
      <c r="G24" s="65"/>
      <c r="H24" s="70"/>
      <c r="I24" s="66"/>
      <c r="J24" s="19"/>
    </row>
    <row r="25" spans="1:10" ht="14.1" customHeight="1" x14ac:dyDescent="0.2">
      <c r="A25" s="64"/>
      <c r="B25" s="67" t="str">
        <f>IFERROR(CODE(RIGHT(WheatBread3510121718[[#This Row],[UPC]],1)) - 48,"")</f>
        <v/>
      </c>
      <c r="C25" s="67" t="str">
        <f>IFERROR(CODE(10 - MOD(3*SUM(MID(WheatBread3510121718[UPC],2,1),MID(WheatBread3510121718[UPC],4,1),MID(WheatBread3510121718[UPC],6,1),MID(WheatBread3510121718[UPC],8,1),MID(WheatBread3510121718[UPC],10,1),MID(WheatBread3510121718[UPC],12,1))+SUM(MID(WheatBread3510121718[UPC],1,1),MID(WheatBread3510121718[UPC],3,1),MID(WheatBread3510121718[UPC],5,1),MID(WheatBread3510121718[UPC],7,1),MID(WheatBread3510121718[UPC],9,1),MID(WheatBread3510121718[UPC],11,1)),10))-48,"")</f>
        <v/>
      </c>
      <c r="D25" s="67" t="str">
        <f>IF(WheatBread3510121718[[#This Row],[Calc Check]]="","",IF(WheatBread3510121718[[#This Row],[Calc Check]]=10,IF(WheatBread3510121718[[#This Row],[UPC Check]]=0,"YES","NO"),IF(WheatBread3510121718[[#This Row],[Calc Check]]=WheatBread3510121718[[#This Row],[UPC Check]],"YES","NO")))</f>
        <v/>
      </c>
      <c r="E25" s="65"/>
      <c r="F25" s="65"/>
      <c r="G25" s="65"/>
      <c r="H25" s="70"/>
      <c r="I25" s="66"/>
      <c r="J25" s="19"/>
    </row>
    <row r="26" spans="1:10" ht="14.1" customHeight="1" x14ac:dyDescent="0.2">
      <c r="A26" s="64"/>
      <c r="B26" s="67" t="str">
        <f>IFERROR(CODE(RIGHT(WheatBread3510121718[[#This Row],[UPC]],1)) - 48,"")</f>
        <v/>
      </c>
      <c r="C26" s="67" t="str">
        <f>IFERROR(CODE(10 - MOD(3*SUM(MID(WheatBread3510121718[UPC],2,1),MID(WheatBread3510121718[UPC],4,1),MID(WheatBread3510121718[UPC],6,1),MID(WheatBread3510121718[UPC],8,1),MID(WheatBread3510121718[UPC],10,1),MID(WheatBread3510121718[UPC],12,1))+SUM(MID(WheatBread3510121718[UPC],1,1),MID(WheatBread3510121718[UPC],3,1),MID(WheatBread3510121718[UPC],5,1),MID(WheatBread3510121718[UPC],7,1),MID(WheatBread3510121718[UPC],9,1),MID(WheatBread3510121718[UPC],11,1)),10))-48,"")</f>
        <v/>
      </c>
      <c r="D26" s="67" t="str">
        <f>IF(WheatBread3510121718[[#This Row],[Calc Check]]="","",IF(WheatBread3510121718[[#This Row],[Calc Check]]=10,IF(WheatBread3510121718[[#This Row],[UPC Check]]=0,"YES","NO"),IF(WheatBread3510121718[[#This Row],[Calc Check]]=WheatBread3510121718[[#This Row],[UPC Check]],"YES","NO")))</f>
        <v/>
      </c>
      <c r="E26" s="65"/>
      <c r="F26" s="65"/>
      <c r="G26" s="65"/>
      <c r="H26" s="70"/>
      <c r="I26" s="66"/>
      <c r="J26" s="19"/>
    </row>
    <row r="27" spans="1:10" ht="14.1" customHeight="1" x14ac:dyDescent="0.2">
      <c r="A27" s="64"/>
      <c r="B27" s="67" t="str">
        <f>IFERROR(CODE(RIGHT(WheatBread3510121718[[#This Row],[UPC]],1)) - 48,"")</f>
        <v/>
      </c>
      <c r="C27" s="67" t="str">
        <f>IFERROR(CODE(10 - MOD(3*SUM(MID(WheatBread3510121718[UPC],2,1),MID(WheatBread3510121718[UPC],4,1),MID(WheatBread3510121718[UPC],6,1),MID(WheatBread3510121718[UPC],8,1),MID(WheatBread3510121718[UPC],10,1),MID(WheatBread3510121718[UPC],12,1))+SUM(MID(WheatBread3510121718[UPC],1,1),MID(WheatBread3510121718[UPC],3,1),MID(WheatBread3510121718[UPC],5,1),MID(WheatBread3510121718[UPC],7,1),MID(WheatBread3510121718[UPC],9,1),MID(WheatBread3510121718[UPC],11,1)),10))-48,"")</f>
        <v/>
      </c>
      <c r="D27" s="67" t="str">
        <f>IF(WheatBread3510121718[[#This Row],[Calc Check]]="","",IF(WheatBread3510121718[[#This Row],[Calc Check]]=10,IF(WheatBread3510121718[[#This Row],[UPC Check]]=0,"YES","NO"),IF(WheatBread3510121718[[#This Row],[Calc Check]]=WheatBread3510121718[[#This Row],[UPC Check]],"YES","NO")))</f>
        <v/>
      </c>
      <c r="E27" s="65"/>
      <c r="F27" s="65"/>
      <c r="G27" s="65"/>
      <c r="H27" s="70"/>
      <c r="I27" s="66"/>
      <c r="J27" s="19"/>
    </row>
    <row r="28" spans="1:10" ht="14.1" customHeight="1" x14ac:dyDescent="0.2">
      <c r="A28" s="64"/>
      <c r="B28" s="67" t="str">
        <f>IFERROR(CODE(RIGHT(WheatBread3510121718[[#This Row],[UPC]],1)) - 48,"")</f>
        <v/>
      </c>
      <c r="C28" s="67" t="str">
        <f>IFERROR(CODE(10 - MOD(3*SUM(MID(WheatBread3510121718[UPC],2,1),MID(WheatBread3510121718[UPC],4,1),MID(WheatBread3510121718[UPC],6,1),MID(WheatBread3510121718[UPC],8,1),MID(WheatBread3510121718[UPC],10,1),MID(WheatBread3510121718[UPC],12,1))+SUM(MID(WheatBread3510121718[UPC],1,1),MID(WheatBread3510121718[UPC],3,1),MID(WheatBread3510121718[UPC],5,1),MID(WheatBread3510121718[UPC],7,1),MID(WheatBread3510121718[UPC],9,1),MID(WheatBread3510121718[UPC],11,1)),10))-48,"")</f>
        <v/>
      </c>
      <c r="D28" s="67" t="str">
        <f>IF(WheatBread3510121718[[#This Row],[Calc Check]]="","",IF(WheatBread3510121718[[#This Row],[Calc Check]]=10,IF(WheatBread3510121718[[#This Row],[UPC Check]]=0,"YES","NO"),IF(WheatBread3510121718[[#This Row],[Calc Check]]=WheatBread3510121718[[#This Row],[UPC Check]],"YES","NO")))</f>
        <v/>
      </c>
      <c r="E28" s="65"/>
      <c r="F28" s="65"/>
      <c r="G28" s="65"/>
      <c r="H28" s="70"/>
      <c r="I28" s="66"/>
      <c r="J28" s="19"/>
    </row>
    <row r="29" spans="1:10" ht="14.1" customHeight="1" x14ac:dyDescent="0.2">
      <c r="A29" s="64"/>
      <c r="B29" s="67" t="str">
        <f>IFERROR(CODE(RIGHT(WheatBread3510121718[[#This Row],[UPC]],1)) - 48,"")</f>
        <v/>
      </c>
      <c r="C29" s="67" t="str">
        <f>IFERROR(CODE(10 - MOD(3*SUM(MID(WheatBread3510121718[UPC],2,1),MID(WheatBread3510121718[UPC],4,1),MID(WheatBread3510121718[UPC],6,1),MID(WheatBread3510121718[UPC],8,1),MID(WheatBread3510121718[UPC],10,1),MID(WheatBread3510121718[UPC],12,1))+SUM(MID(WheatBread3510121718[UPC],1,1),MID(WheatBread3510121718[UPC],3,1),MID(WheatBread3510121718[UPC],5,1),MID(WheatBread3510121718[UPC],7,1),MID(WheatBread3510121718[UPC],9,1),MID(WheatBread3510121718[UPC],11,1)),10))-48,"")</f>
        <v/>
      </c>
      <c r="D29" s="67" t="str">
        <f>IF(WheatBread3510121718[[#This Row],[Calc Check]]="","",IF(WheatBread3510121718[[#This Row],[Calc Check]]=10,IF(WheatBread3510121718[[#This Row],[UPC Check]]=0,"YES","NO"),IF(WheatBread3510121718[[#This Row],[Calc Check]]=WheatBread3510121718[[#This Row],[UPC Check]],"YES","NO")))</f>
        <v/>
      </c>
      <c r="E29" s="65"/>
      <c r="F29" s="65"/>
      <c r="G29" s="65"/>
      <c r="H29" s="70"/>
      <c r="I29" s="66"/>
      <c r="J29" s="19"/>
    </row>
    <row r="30" spans="1:10" ht="14.1" customHeight="1" x14ac:dyDescent="0.2">
      <c r="A30" s="64"/>
      <c r="B30" s="67" t="str">
        <f>IFERROR(CODE(RIGHT(WheatBread3510121718[[#This Row],[UPC]],1)) - 48,"")</f>
        <v/>
      </c>
      <c r="C30" s="67" t="str">
        <f>IFERROR(CODE(10 - MOD(3*SUM(MID(WheatBread3510121718[UPC],2,1),MID(WheatBread3510121718[UPC],4,1),MID(WheatBread3510121718[UPC],6,1),MID(WheatBread3510121718[UPC],8,1),MID(WheatBread3510121718[UPC],10,1),MID(WheatBread3510121718[UPC],12,1))+SUM(MID(WheatBread3510121718[UPC],1,1),MID(WheatBread3510121718[UPC],3,1),MID(WheatBread3510121718[UPC],5,1),MID(WheatBread3510121718[UPC],7,1),MID(WheatBread3510121718[UPC],9,1),MID(WheatBread3510121718[UPC],11,1)),10))-48,"")</f>
        <v/>
      </c>
      <c r="D30" s="67" t="str">
        <f>IF(WheatBread3510121718[[#This Row],[Calc Check]]="","",IF(WheatBread3510121718[[#This Row],[Calc Check]]=10,IF(WheatBread3510121718[[#This Row],[UPC Check]]=0,"YES","NO"),IF(WheatBread3510121718[[#This Row],[Calc Check]]=WheatBread3510121718[[#This Row],[UPC Check]],"YES","NO")))</f>
        <v/>
      </c>
      <c r="E30" s="65"/>
      <c r="F30" s="65"/>
      <c r="G30" s="65"/>
      <c r="H30" s="70"/>
      <c r="I30" s="66"/>
      <c r="J30" s="19"/>
    </row>
    <row r="31" spans="1:10" ht="14.1" customHeight="1" x14ac:dyDescent="0.2">
      <c r="A31" s="64"/>
      <c r="B31" s="67" t="str">
        <f>IFERROR(CODE(RIGHT(WheatBread3510121718[[#This Row],[UPC]],1)) - 48,"")</f>
        <v/>
      </c>
      <c r="C31" s="67" t="str">
        <f>IFERROR(CODE(10 - MOD(3*SUM(MID(WheatBread3510121718[UPC],2,1),MID(WheatBread3510121718[UPC],4,1),MID(WheatBread3510121718[UPC],6,1),MID(WheatBread3510121718[UPC],8,1),MID(WheatBread3510121718[UPC],10,1),MID(WheatBread3510121718[UPC],12,1))+SUM(MID(WheatBread3510121718[UPC],1,1),MID(WheatBread3510121718[UPC],3,1),MID(WheatBread3510121718[UPC],5,1),MID(WheatBread3510121718[UPC],7,1),MID(WheatBread3510121718[UPC],9,1),MID(WheatBread3510121718[UPC],11,1)),10))-48,"")</f>
        <v/>
      </c>
      <c r="D31" s="67" t="str">
        <f>IF(WheatBread3510121718[[#This Row],[Calc Check]]="","",IF(WheatBread3510121718[[#This Row],[Calc Check]]=10,IF(WheatBread3510121718[[#This Row],[UPC Check]]=0,"YES","NO"),IF(WheatBread3510121718[[#This Row],[Calc Check]]=WheatBread3510121718[[#This Row],[UPC Check]],"YES","NO")))</f>
        <v/>
      </c>
      <c r="E31" s="65"/>
      <c r="F31" s="65"/>
      <c r="G31" s="65"/>
      <c r="H31" s="70"/>
      <c r="I31" s="66"/>
      <c r="J31" s="19"/>
    </row>
    <row r="32" spans="1:10" ht="14.1" customHeight="1" x14ac:dyDescent="0.2">
      <c r="A32" s="64"/>
      <c r="B32" s="67" t="str">
        <f>IFERROR(CODE(RIGHT(WheatBread3510121718[[#This Row],[UPC]],1)) - 48,"")</f>
        <v/>
      </c>
      <c r="C32" s="67" t="str">
        <f>IFERROR(CODE(10 - MOD(3*SUM(MID(WheatBread3510121718[UPC],2,1),MID(WheatBread3510121718[UPC],4,1),MID(WheatBread3510121718[UPC],6,1),MID(WheatBread3510121718[UPC],8,1),MID(WheatBread3510121718[UPC],10,1),MID(WheatBread3510121718[UPC],12,1))+SUM(MID(WheatBread3510121718[UPC],1,1),MID(WheatBread3510121718[UPC],3,1),MID(WheatBread3510121718[UPC],5,1),MID(WheatBread3510121718[UPC],7,1),MID(WheatBread3510121718[UPC],9,1),MID(WheatBread3510121718[UPC],11,1)),10))-48,"")</f>
        <v/>
      </c>
      <c r="D32" s="67" t="str">
        <f>IF(WheatBread3510121718[[#This Row],[Calc Check]]="","",IF(WheatBread3510121718[[#This Row],[Calc Check]]=10,IF(WheatBread3510121718[[#This Row],[UPC Check]]=0,"YES","NO"),IF(WheatBread3510121718[[#This Row],[Calc Check]]=WheatBread3510121718[[#This Row],[UPC Check]],"YES","NO")))</f>
        <v/>
      </c>
      <c r="E32" s="65"/>
      <c r="F32" s="65"/>
      <c r="G32" s="65"/>
      <c r="H32" s="70"/>
      <c r="I32" s="66"/>
      <c r="J32" s="19"/>
    </row>
    <row r="33" spans="1:10" ht="14.1" customHeight="1" x14ac:dyDescent="0.2">
      <c r="A33" s="64"/>
      <c r="B33" s="67" t="str">
        <f>IFERROR(CODE(RIGHT(WheatBread3510121718[[#This Row],[UPC]],1)) - 48,"")</f>
        <v/>
      </c>
      <c r="C33" s="67" t="str">
        <f>IFERROR(CODE(10 - MOD(3*SUM(MID(WheatBread3510121718[UPC],2,1),MID(WheatBread3510121718[UPC],4,1),MID(WheatBread3510121718[UPC],6,1),MID(WheatBread3510121718[UPC],8,1),MID(WheatBread3510121718[UPC],10,1),MID(WheatBread3510121718[UPC],12,1))+SUM(MID(WheatBread3510121718[UPC],1,1),MID(WheatBread3510121718[UPC],3,1),MID(WheatBread3510121718[UPC],5,1),MID(WheatBread3510121718[UPC],7,1),MID(WheatBread3510121718[UPC],9,1),MID(WheatBread3510121718[UPC],11,1)),10))-48,"")</f>
        <v/>
      </c>
      <c r="D33" s="67" t="str">
        <f>IF(WheatBread3510121718[[#This Row],[Calc Check]]="","",IF(WheatBread3510121718[[#This Row],[Calc Check]]=10,IF(WheatBread3510121718[[#This Row],[UPC Check]]=0,"YES","NO"),IF(WheatBread3510121718[[#This Row],[Calc Check]]=WheatBread3510121718[[#This Row],[UPC Check]],"YES","NO")))</f>
        <v/>
      </c>
      <c r="E33" s="65"/>
      <c r="F33" s="65"/>
      <c r="G33" s="65"/>
      <c r="H33" s="70"/>
      <c r="I33" s="66"/>
      <c r="J33" s="19"/>
    </row>
    <row r="34" spans="1:10" ht="14.1" customHeight="1" x14ac:dyDescent="0.2">
      <c r="A34" s="64"/>
      <c r="B34" s="67" t="str">
        <f>IFERROR(CODE(RIGHT(WheatBread3510121718[[#This Row],[UPC]],1)) - 48,"")</f>
        <v/>
      </c>
      <c r="C34" s="67" t="str">
        <f>IFERROR(CODE(10 - MOD(3*SUM(MID(WheatBread3510121718[UPC],2,1),MID(WheatBread3510121718[UPC],4,1),MID(WheatBread3510121718[UPC],6,1),MID(WheatBread3510121718[UPC],8,1),MID(WheatBread3510121718[UPC],10,1),MID(WheatBread3510121718[UPC],12,1))+SUM(MID(WheatBread3510121718[UPC],1,1),MID(WheatBread3510121718[UPC],3,1),MID(WheatBread3510121718[UPC],5,1),MID(WheatBread3510121718[UPC],7,1),MID(WheatBread3510121718[UPC],9,1),MID(WheatBread3510121718[UPC],11,1)),10))-48,"")</f>
        <v/>
      </c>
      <c r="D34" s="67" t="str">
        <f>IF(WheatBread3510121718[[#This Row],[Calc Check]]="","",IF(WheatBread3510121718[[#This Row],[Calc Check]]=10,IF(WheatBread3510121718[[#This Row],[UPC Check]]=0,"YES","NO"),IF(WheatBread3510121718[[#This Row],[Calc Check]]=WheatBread3510121718[[#This Row],[UPC Check]],"YES","NO")))</f>
        <v/>
      </c>
      <c r="E34" s="65"/>
      <c r="F34" s="65"/>
      <c r="G34" s="65"/>
      <c r="H34" s="70"/>
      <c r="I34" s="66"/>
      <c r="J34" s="19"/>
    </row>
    <row r="35" spans="1:10" ht="14.1" customHeight="1" x14ac:dyDescent="0.2">
      <c r="A35" s="64"/>
      <c r="B35" s="67" t="str">
        <f>IFERROR(CODE(RIGHT(WheatBread3510121718[[#This Row],[UPC]],1)) - 48,"")</f>
        <v/>
      </c>
      <c r="C35" s="67" t="str">
        <f>IFERROR(CODE(10 - MOD(3*SUM(MID(WheatBread3510121718[UPC],2,1),MID(WheatBread3510121718[UPC],4,1),MID(WheatBread3510121718[UPC],6,1),MID(WheatBread3510121718[UPC],8,1),MID(WheatBread3510121718[UPC],10,1),MID(WheatBread3510121718[UPC],12,1))+SUM(MID(WheatBread3510121718[UPC],1,1),MID(WheatBread3510121718[UPC],3,1),MID(WheatBread3510121718[UPC],5,1),MID(WheatBread3510121718[UPC],7,1),MID(WheatBread3510121718[UPC],9,1),MID(WheatBread3510121718[UPC],11,1)),10))-48,"")</f>
        <v/>
      </c>
      <c r="D35" s="67" t="str">
        <f>IF(WheatBread3510121718[[#This Row],[Calc Check]]="","",IF(WheatBread3510121718[[#This Row],[Calc Check]]=10,IF(WheatBread3510121718[[#This Row],[UPC Check]]=0,"YES","NO"),IF(WheatBread3510121718[[#This Row],[Calc Check]]=WheatBread3510121718[[#This Row],[UPC Check]],"YES","NO")))</f>
        <v/>
      </c>
      <c r="E35" s="65"/>
      <c r="F35" s="65"/>
      <c r="G35" s="65"/>
      <c r="H35" s="70"/>
      <c r="I35" s="66"/>
      <c r="J35" s="19"/>
    </row>
    <row r="36" spans="1:10" ht="14.1" customHeight="1" x14ac:dyDescent="0.2">
      <c r="A36" s="64"/>
      <c r="B36" s="67" t="str">
        <f>IFERROR(CODE(RIGHT(WheatBread3510121718[[#This Row],[UPC]],1)) - 48,"")</f>
        <v/>
      </c>
      <c r="C36" s="67" t="str">
        <f>IFERROR(CODE(10 - MOD(3*SUM(MID(WheatBread3510121718[UPC],2,1),MID(WheatBread3510121718[UPC],4,1),MID(WheatBread3510121718[UPC],6,1),MID(WheatBread3510121718[UPC],8,1),MID(WheatBread3510121718[UPC],10,1),MID(WheatBread3510121718[UPC],12,1))+SUM(MID(WheatBread3510121718[UPC],1,1),MID(WheatBread3510121718[UPC],3,1),MID(WheatBread3510121718[UPC],5,1),MID(WheatBread3510121718[UPC],7,1),MID(WheatBread3510121718[UPC],9,1),MID(WheatBread3510121718[UPC],11,1)),10))-48,"")</f>
        <v/>
      </c>
      <c r="D36" s="67" t="str">
        <f>IF(WheatBread3510121718[[#This Row],[Calc Check]]="","",IF(WheatBread3510121718[[#This Row],[Calc Check]]=10,IF(WheatBread3510121718[[#This Row],[UPC Check]]=0,"YES","NO"),IF(WheatBread3510121718[[#This Row],[Calc Check]]=WheatBread3510121718[[#This Row],[UPC Check]],"YES","NO")))</f>
        <v/>
      </c>
      <c r="E36" s="65"/>
      <c r="F36" s="65"/>
      <c r="G36" s="65"/>
      <c r="H36" s="70"/>
      <c r="I36" s="66"/>
      <c r="J36" s="19"/>
    </row>
  </sheetData>
  <sheetProtection algorithmName="SHA-512" hashValue="YZbkq6jWMuSY8ZXgv5qOjA6Fb9jtRZFPmjEmDAa9NhwcznmvVScV2jkGyBqUZVaSziQfLs4qJXnew29HPoR41w==" saltValue="5AqkjaLP193FPDq0Kjbcsw==" spinCount="100000" sheet="1" objects="1" scenarios="1" selectLockedCells="1"/>
  <mergeCells count="13">
    <mergeCell ref="F12:H12"/>
    <mergeCell ref="A1:G1"/>
    <mergeCell ref="F4:I4"/>
    <mergeCell ref="F3:I3"/>
    <mergeCell ref="F5:I5"/>
    <mergeCell ref="A6:E6"/>
    <mergeCell ref="F7:H7"/>
    <mergeCell ref="D11:F11"/>
    <mergeCell ref="A10:G10"/>
    <mergeCell ref="A9:G9"/>
    <mergeCell ref="A3:E3"/>
    <mergeCell ref="A4:E4"/>
    <mergeCell ref="A5:E5"/>
  </mergeCells>
  <dataValidations count="1">
    <dataValidation allowBlank="1" showInputMessage="1" sqref="I18:I36"/>
  </dataValidations>
  <pageMargins left="0.7" right="0.7" top="0.75" bottom="0.75" header="0.3" footer="0.3"/>
  <pageSetup paperSize="5" orientation="landscape" r:id="rId1"/>
  <headerFooter>
    <oddHeader>&amp;C2017-2019 Louisiana WIC Approved Foods Product Review</oddHead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zoomScaleNormal="100" workbookViewId="0">
      <selection activeCell="A27" sqref="A27"/>
    </sheetView>
  </sheetViews>
  <sheetFormatPr defaultColWidth="8.7109375" defaultRowHeight="12.75" x14ac:dyDescent="0.2"/>
  <cols>
    <col min="1" max="1" width="19.140625" style="19" customWidth="1"/>
    <col min="2" max="4" width="7.140625" style="19" customWidth="1"/>
    <col min="5" max="5" width="17.140625" style="19" customWidth="1"/>
    <col min="6" max="6" width="15.85546875" style="19" customWidth="1"/>
    <col min="7" max="7" width="14.140625" style="19" customWidth="1"/>
    <col min="8" max="8" width="11.42578125" style="19" customWidth="1"/>
    <col min="9" max="9" width="17.85546875" style="42" customWidth="1"/>
    <col min="10" max="10" width="18" style="19" customWidth="1"/>
    <col min="11" max="11" width="38.140625" style="19" customWidth="1"/>
    <col min="12" max="12" width="22.7109375" style="19" customWidth="1"/>
    <col min="13" max="19" width="13.5703125" style="19" customWidth="1"/>
    <col min="20" max="20" width="34.140625" style="19" customWidth="1"/>
    <col min="21" max="16384" width="8.7109375" style="19"/>
  </cols>
  <sheetData>
    <row r="1" spans="1:13" s="11" customFormat="1" ht="99.95" customHeight="1" x14ac:dyDescent="0.2">
      <c r="A1" s="104" t="s">
        <v>264</v>
      </c>
      <c r="B1" s="104"/>
      <c r="C1" s="104"/>
      <c r="D1" s="104"/>
      <c r="E1" s="104"/>
      <c r="F1" s="104"/>
      <c r="G1" s="104"/>
      <c r="H1" s="104"/>
    </row>
    <row r="2" spans="1:13" ht="15" x14ac:dyDescent="0.25">
      <c r="A2" s="31"/>
      <c r="B2" s="30"/>
      <c r="C2" s="35"/>
      <c r="D2" s="35"/>
      <c r="E2" s="31"/>
      <c r="F2" s="32"/>
      <c r="G2" s="32"/>
      <c r="H2" s="32"/>
      <c r="I2" s="85"/>
      <c r="J2" s="31"/>
      <c r="K2" s="31"/>
      <c r="L2" s="34"/>
      <c r="M2" s="34"/>
    </row>
    <row r="3" spans="1:13" ht="37.5" customHeight="1" x14ac:dyDescent="0.2">
      <c r="A3" s="105" t="s">
        <v>75</v>
      </c>
      <c r="B3" s="105"/>
      <c r="C3" s="105"/>
      <c r="D3" s="105"/>
      <c r="E3" s="105"/>
      <c r="F3" s="105" t="s">
        <v>79</v>
      </c>
      <c r="G3" s="105"/>
      <c r="H3" s="105"/>
      <c r="I3" s="85"/>
      <c r="J3" s="31"/>
      <c r="K3" s="31"/>
      <c r="L3" s="34"/>
      <c r="M3" s="34"/>
    </row>
    <row r="4" spans="1:13" ht="14.45" customHeight="1" x14ac:dyDescent="0.2">
      <c r="A4" s="102" t="s">
        <v>248</v>
      </c>
      <c r="B4" s="102"/>
      <c r="C4" s="102"/>
      <c r="D4" s="102"/>
      <c r="E4" s="102"/>
      <c r="F4" s="102" t="s">
        <v>256</v>
      </c>
      <c r="G4" s="102"/>
      <c r="H4" s="102"/>
      <c r="I4" s="85"/>
      <c r="J4" s="36"/>
      <c r="K4" s="36"/>
      <c r="L4" s="37"/>
      <c r="M4" s="37"/>
    </row>
    <row r="5" spans="1:13" ht="14.45" customHeight="1" x14ac:dyDescent="0.2">
      <c r="A5" s="102" t="s">
        <v>249</v>
      </c>
      <c r="B5" s="102"/>
      <c r="C5" s="102"/>
      <c r="D5" s="102"/>
      <c r="E5" s="102"/>
      <c r="F5" s="103" t="s">
        <v>257</v>
      </c>
      <c r="G5" s="103"/>
      <c r="H5" s="103"/>
      <c r="I5" s="85"/>
      <c r="J5" s="36"/>
      <c r="K5" s="36"/>
      <c r="L5" s="37"/>
      <c r="M5" s="37"/>
    </row>
    <row r="6" spans="1:13" ht="14.45" customHeight="1" x14ac:dyDescent="0.2">
      <c r="A6" s="102" t="s">
        <v>250</v>
      </c>
      <c r="B6" s="102"/>
      <c r="C6" s="102"/>
      <c r="D6" s="102"/>
      <c r="E6" s="102"/>
      <c r="F6" s="103" t="s">
        <v>258</v>
      </c>
      <c r="G6" s="103"/>
      <c r="H6" s="103"/>
      <c r="I6" s="85"/>
      <c r="J6" s="36"/>
      <c r="K6" s="36"/>
      <c r="L6" s="37"/>
      <c r="M6" s="37"/>
    </row>
    <row r="7" spans="1:13" ht="14.45" customHeight="1" x14ac:dyDescent="0.2">
      <c r="A7" s="102" t="s">
        <v>251</v>
      </c>
      <c r="B7" s="102"/>
      <c r="C7" s="102"/>
      <c r="D7" s="102"/>
      <c r="E7" s="102"/>
      <c r="F7" s="107"/>
      <c r="G7" s="107"/>
      <c r="H7" s="107"/>
      <c r="I7" s="85"/>
      <c r="J7" s="36"/>
      <c r="K7" s="36"/>
      <c r="L7" s="37"/>
      <c r="M7" s="37"/>
    </row>
    <row r="8" spans="1:13" ht="14.45" customHeight="1" x14ac:dyDescent="0.2">
      <c r="A8" s="102" t="s">
        <v>252</v>
      </c>
      <c r="B8" s="102"/>
      <c r="C8" s="102"/>
      <c r="D8" s="102"/>
      <c r="E8" s="102"/>
      <c r="F8" s="107"/>
      <c r="G8" s="107"/>
      <c r="H8" s="107"/>
      <c r="I8" s="85"/>
      <c r="J8" s="36"/>
      <c r="K8" s="36"/>
      <c r="L8" s="37"/>
      <c r="M8" s="37"/>
    </row>
    <row r="9" spans="1:13" ht="14.45" customHeight="1" x14ac:dyDescent="0.2">
      <c r="A9" s="102" t="s">
        <v>253</v>
      </c>
      <c r="B9" s="102"/>
      <c r="C9" s="102"/>
      <c r="D9" s="102"/>
      <c r="E9" s="102"/>
      <c r="F9" s="107"/>
      <c r="G9" s="107"/>
      <c r="H9" s="107"/>
      <c r="I9" s="85"/>
      <c r="J9" s="36"/>
      <c r="K9" s="36"/>
      <c r="L9" s="37"/>
      <c r="M9" s="37"/>
    </row>
    <row r="10" spans="1:13" ht="14.45" customHeight="1" x14ac:dyDescent="0.2">
      <c r="A10" s="102" t="s">
        <v>255</v>
      </c>
      <c r="B10" s="102"/>
      <c r="C10" s="102"/>
      <c r="D10" s="102"/>
      <c r="E10" s="102"/>
      <c r="F10" s="84"/>
      <c r="G10" s="84"/>
      <c r="H10" s="84"/>
      <c r="I10" s="85"/>
      <c r="J10" s="36"/>
      <c r="K10" s="36"/>
      <c r="L10" s="37"/>
      <c r="M10" s="37"/>
    </row>
    <row r="11" spans="1:13" ht="14.45" customHeight="1" x14ac:dyDescent="0.2">
      <c r="A11" s="102" t="s">
        <v>254</v>
      </c>
      <c r="B11" s="102"/>
      <c r="C11" s="102"/>
      <c r="D11" s="102"/>
      <c r="E11" s="102"/>
      <c r="F11" s="84"/>
      <c r="G11" s="84"/>
      <c r="H11" s="32"/>
      <c r="I11" s="85"/>
      <c r="J11" s="36"/>
      <c r="K11" s="36"/>
      <c r="L11" s="37"/>
      <c r="M11" s="37"/>
    </row>
    <row r="12" spans="1:13" ht="14.45" customHeight="1" x14ac:dyDescent="0.2">
      <c r="A12" s="82"/>
      <c r="B12" s="82"/>
      <c r="C12" s="82"/>
      <c r="D12" s="82"/>
      <c r="E12" s="82"/>
      <c r="F12" s="84"/>
      <c r="G12" s="84"/>
      <c r="H12" s="32"/>
      <c r="I12" s="85"/>
      <c r="J12" s="36"/>
      <c r="K12" s="36"/>
      <c r="L12" s="37"/>
      <c r="M12" s="37"/>
    </row>
    <row r="13" spans="1:13" ht="14.45" customHeight="1" x14ac:dyDescent="0.2">
      <c r="A13" s="82"/>
      <c r="B13" s="82"/>
      <c r="C13" s="82"/>
      <c r="D13" s="82"/>
      <c r="E13" s="82"/>
      <c r="F13" s="84"/>
      <c r="G13" s="84"/>
      <c r="H13" s="32"/>
      <c r="I13" s="85"/>
      <c r="J13" s="36"/>
      <c r="K13" s="36"/>
      <c r="L13" s="37"/>
      <c r="M13" s="37"/>
    </row>
    <row r="14" spans="1:13" ht="14.1" customHeight="1" x14ac:dyDescent="0.2">
      <c r="A14" s="105" t="s">
        <v>44</v>
      </c>
      <c r="B14" s="105"/>
      <c r="C14" s="105"/>
      <c r="D14" s="105"/>
      <c r="E14" s="105"/>
      <c r="F14" s="105"/>
      <c r="G14" s="105"/>
      <c r="H14" s="105"/>
      <c r="I14" s="85"/>
      <c r="J14" s="31"/>
      <c r="K14" s="31"/>
      <c r="L14" s="34"/>
      <c r="M14" s="34"/>
    </row>
    <row r="15" spans="1:13" ht="24.95" customHeight="1" x14ac:dyDescent="0.2">
      <c r="A15" s="106" t="s">
        <v>259</v>
      </c>
      <c r="B15" s="106"/>
      <c r="C15" s="106"/>
      <c r="D15" s="106"/>
      <c r="E15" s="106"/>
      <c r="F15" s="106"/>
      <c r="G15" s="106"/>
      <c r="H15" s="106"/>
      <c r="I15" s="38"/>
      <c r="J15" s="31"/>
      <c r="K15" s="31"/>
      <c r="L15" s="34"/>
      <c r="M15" s="34"/>
    </row>
    <row r="16" spans="1:13" ht="24.95" customHeight="1" x14ac:dyDescent="0.2">
      <c r="A16" s="106" t="s">
        <v>261</v>
      </c>
      <c r="B16" s="106"/>
      <c r="C16" s="106"/>
      <c r="D16" s="106"/>
      <c r="E16" s="106"/>
      <c r="F16" s="106"/>
      <c r="G16" s="106"/>
      <c r="H16" s="106"/>
      <c r="I16" s="38"/>
      <c r="J16" s="31"/>
      <c r="K16" s="31"/>
      <c r="L16" s="34"/>
      <c r="M16" s="34"/>
    </row>
    <row r="17" spans="1:13" ht="24.95" customHeight="1" x14ac:dyDescent="0.2">
      <c r="A17" s="106" t="s">
        <v>260</v>
      </c>
      <c r="B17" s="106"/>
      <c r="C17" s="106"/>
      <c r="D17" s="106"/>
      <c r="E17" s="106"/>
      <c r="F17" s="106"/>
      <c r="G17" s="106"/>
      <c r="H17" s="106"/>
      <c r="I17" s="38"/>
      <c r="J17" s="31"/>
      <c r="K17" s="31"/>
      <c r="L17" s="34"/>
      <c r="M17" s="34"/>
    </row>
    <row r="18" spans="1:13" ht="24.95" customHeight="1" x14ac:dyDescent="0.2">
      <c r="A18" s="106" t="s">
        <v>262</v>
      </c>
      <c r="B18" s="106"/>
      <c r="C18" s="106"/>
      <c r="D18" s="106"/>
      <c r="E18" s="106"/>
      <c r="F18" s="106"/>
      <c r="G18" s="106"/>
      <c r="H18" s="106"/>
      <c r="I18" s="38"/>
      <c r="J18" s="31"/>
      <c r="K18" s="31"/>
      <c r="L18" s="34"/>
      <c r="M18" s="34"/>
    </row>
    <row r="19" spans="1:13" ht="14.1" customHeight="1" x14ac:dyDescent="0.2">
      <c r="A19" s="106"/>
      <c r="B19" s="106"/>
      <c r="C19" s="106"/>
      <c r="D19" s="106"/>
      <c r="E19" s="106"/>
      <c r="F19" s="106"/>
      <c r="G19" s="106"/>
      <c r="H19" s="106"/>
      <c r="I19" s="38"/>
      <c r="J19" s="31"/>
      <c r="K19" s="31"/>
      <c r="L19" s="34"/>
      <c r="M19" s="34"/>
    </row>
    <row r="20" spans="1:13" s="44" customFormat="1" x14ac:dyDescent="0.2">
      <c r="A20" s="49"/>
      <c r="B20" s="49"/>
      <c r="C20" s="49"/>
      <c r="D20" s="49"/>
      <c r="E20" s="50"/>
      <c r="F20" s="51"/>
      <c r="G20" s="84"/>
      <c r="H20" s="52"/>
      <c r="I20" s="52"/>
      <c r="J20" s="45"/>
      <c r="K20" s="45"/>
      <c r="L20" s="53"/>
      <c r="M20" s="53"/>
    </row>
    <row r="21" spans="1:13" s="44" customFormat="1" x14ac:dyDescent="0.2">
      <c r="A21" s="57" t="s">
        <v>61</v>
      </c>
      <c r="B21" s="45"/>
      <c r="C21" s="45"/>
      <c r="D21" s="45"/>
      <c r="E21" s="45"/>
      <c r="F21" s="45"/>
      <c r="G21" s="83"/>
      <c r="H21" s="45"/>
      <c r="I21" s="52"/>
      <c r="J21" s="45"/>
      <c r="K21" s="45"/>
      <c r="L21" s="53"/>
      <c r="M21" s="53"/>
    </row>
    <row r="22" spans="1:13" s="44" customFormat="1" x14ac:dyDescent="0.2">
      <c r="A22" s="45" t="s">
        <v>48</v>
      </c>
      <c r="B22" s="45"/>
      <c r="C22" s="45"/>
      <c r="D22" s="45"/>
      <c r="E22" s="45"/>
      <c r="F22" s="45"/>
      <c r="G22" s="83"/>
      <c r="H22" s="45"/>
      <c r="I22" s="52"/>
      <c r="J22" s="45"/>
      <c r="K22" s="45"/>
      <c r="L22" s="53"/>
      <c r="M22" s="53"/>
    </row>
    <row r="23" spans="1:13" s="44" customFormat="1" x14ac:dyDescent="0.2">
      <c r="A23" s="45" t="s">
        <v>49</v>
      </c>
      <c r="B23" s="45"/>
      <c r="C23" s="54"/>
      <c r="D23" s="54"/>
      <c r="E23" s="45"/>
      <c r="F23" s="54"/>
      <c r="G23" s="83"/>
      <c r="H23" s="45"/>
      <c r="I23" s="52"/>
      <c r="J23" s="45"/>
      <c r="K23" s="45"/>
      <c r="L23" s="53"/>
      <c r="M23" s="53"/>
    </row>
    <row r="24" spans="1:13" ht="14.25" x14ac:dyDescent="0.2">
      <c r="A24" s="54" t="s">
        <v>62</v>
      </c>
      <c r="B24" s="39"/>
      <c r="C24" s="39"/>
      <c r="D24" s="39"/>
      <c r="E24" s="39"/>
      <c r="F24" s="39"/>
      <c r="G24" s="32"/>
      <c r="H24" s="31"/>
      <c r="I24" s="38"/>
      <c r="J24" s="31"/>
      <c r="K24" s="31"/>
      <c r="L24" s="34"/>
      <c r="M24" s="34"/>
    </row>
    <row r="25" spans="1:13" ht="14.25" x14ac:dyDescent="0.2">
      <c r="A25" s="53"/>
      <c r="B25" s="34"/>
      <c r="C25" s="40"/>
      <c r="D25" s="40"/>
      <c r="E25" s="34"/>
      <c r="F25" s="40"/>
      <c r="G25" s="41"/>
      <c r="H25" s="34"/>
      <c r="I25" s="1"/>
      <c r="J25" s="34"/>
      <c r="K25" s="34"/>
      <c r="L25" s="34"/>
      <c r="M25" s="34"/>
    </row>
    <row r="26" spans="1:13" ht="56.45" customHeight="1" x14ac:dyDescent="0.2">
      <c r="A26" s="60" t="s">
        <v>0</v>
      </c>
      <c r="B26" s="61" t="s">
        <v>73</v>
      </c>
      <c r="C26" s="61" t="s">
        <v>74</v>
      </c>
      <c r="D26" s="61" t="s">
        <v>1</v>
      </c>
      <c r="E26" s="61" t="s">
        <v>50</v>
      </c>
      <c r="F26" s="61" t="s">
        <v>51</v>
      </c>
      <c r="G26" s="61" t="s">
        <v>70</v>
      </c>
      <c r="H26" s="61" t="s">
        <v>263</v>
      </c>
      <c r="I26" s="61" t="s">
        <v>269</v>
      </c>
      <c r="J26" s="61" t="s">
        <v>270</v>
      </c>
      <c r="K26" s="62" t="s">
        <v>100</v>
      </c>
    </row>
    <row r="27" spans="1:13" ht="14.1" customHeight="1" x14ac:dyDescent="0.2">
      <c r="A27" s="64"/>
      <c r="B27" s="67" t="str">
        <f>IFERROR(CODE(RIGHT(WheatBread91415207[[#This Row],[UPC]],1)) - 48,"")</f>
        <v/>
      </c>
      <c r="C27" s="67" t="str">
        <f>IFERROR(CODE(10 - MOD(3*SUM(MID(WheatBread91415207[UPC],2,1),MID(WheatBread91415207[UPC],4,1),MID(WheatBread91415207[UPC],6,1),MID(WheatBread91415207[UPC],8,1),MID(WheatBread91415207[UPC],10,1),MID(WheatBread91415207[UPC],12,1))+SUM(MID(WheatBread91415207[UPC],1,1),MID(WheatBread91415207[UPC],3,1),MID(WheatBread91415207[UPC],5,1),MID(WheatBread91415207[UPC],7,1),MID(WheatBread91415207[UPC],9,1),MID(WheatBread91415207[UPC],11,1)),10))-48,"")</f>
        <v/>
      </c>
      <c r="D27" s="67" t="str">
        <f>IF(WheatBread91415207[[#This Row],[Calc Check]]="","",IF(WheatBread91415207[[#This Row],[Calc Check]]=10,IF(WheatBread91415207[[#This Row],[UPC Check]]=0,"YES","NO"),IF(WheatBread91415207[[#This Row],[Calc Check]]=WheatBread91415207[[#This Row],[UPC Check]],"YES","NO")))</f>
        <v/>
      </c>
      <c r="E27" s="65"/>
      <c r="F27" s="65"/>
      <c r="G27" s="65"/>
      <c r="H27" s="65"/>
      <c r="I27" s="65"/>
      <c r="J27" s="65"/>
      <c r="K27" s="66"/>
    </row>
    <row r="28" spans="1:13" ht="14.1" customHeight="1" x14ac:dyDescent="0.2">
      <c r="A28" s="64"/>
      <c r="B28" s="67" t="str">
        <f>IFERROR(CODE(RIGHT(WheatBread91415207[[#This Row],[UPC]],1)) - 48,"")</f>
        <v/>
      </c>
      <c r="C28" s="67" t="str">
        <f>IFERROR(CODE(10 - MOD(3*SUM(MID(WheatBread91415207[UPC],2,1),MID(WheatBread91415207[UPC],4,1),MID(WheatBread91415207[UPC],6,1),MID(WheatBread91415207[UPC],8,1),MID(WheatBread91415207[UPC],10,1),MID(WheatBread91415207[UPC],12,1))+SUM(MID(WheatBread91415207[UPC],1,1),MID(WheatBread91415207[UPC],3,1),MID(WheatBread91415207[UPC],5,1),MID(WheatBread91415207[UPC],7,1),MID(WheatBread91415207[UPC],9,1),MID(WheatBread91415207[UPC],11,1)),10))-48,"")</f>
        <v/>
      </c>
      <c r="D28" s="67" t="str">
        <f>IF(WheatBread91415207[[#This Row],[Calc Check]]="","",IF(WheatBread91415207[[#This Row],[Calc Check]]=10,IF(WheatBread91415207[[#This Row],[UPC Check]]=0,"YES","NO"),IF(WheatBread91415207[[#This Row],[Calc Check]]=WheatBread91415207[[#This Row],[UPC Check]],"YES","NO")))</f>
        <v/>
      </c>
      <c r="E28" s="65"/>
      <c r="F28" s="65"/>
      <c r="G28" s="65"/>
      <c r="H28" s="65"/>
      <c r="I28" s="65"/>
      <c r="J28" s="65"/>
      <c r="K28" s="66"/>
    </row>
    <row r="29" spans="1:13" ht="14.1" customHeight="1" x14ac:dyDescent="0.2">
      <c r="A29" s="64"/>
      <c r="B29" s="67" t="str">
        <f>IFERROR(CODE(RIGHT(WheatBread91415207[[#This Row],[UPC]],1)) - 48,"")</f>
        <v/>
      </c>
      <c r="C29" s="67" t="str">
        <f>IFERROR(CODE(10 - MOD(3*SUM(MID(WheatBread91415207[UPC],2,1),MID(WheatBread91415207[UPC],4,1),MID(WheatBread91415207[UPC],6,1),MID(WheatBread91415207[UPC],8,1),MID(WheatBread91415207[UPC],10,1),MID(WheatBread91415207[UPC],12,1))+SUM(MID(WheatBread91415207[UPC],1,1),MID(WheatBread91415207[UPC],3,1),MID(WheatBread91415207[UPC],5,1),MID(WheatBread91415207[UPC],7,1),MID(WheatBread91415207[UPC],9,1),MID(WheatBread91415207[UPC],11,1)),10))-48,"")</f>
        <v/>
      </c>
      <c r="D29" s="67" t="str">
        <f>IF(WheatBread91415207[[#This Row],[Calc Check]]="","",IF(WheatBread91415207[[#This Row],[Calc Check]]=10,IF(WheatBread91415207[[#This Row],[UPC Check]]=0,"YES","NO"),IF(WheatBread91415207[[#This Row],[Calc Check]]=WheatBread91415207[[#This Row],[UPC Check]],"YES","NO")))</f>
        <v/>
      </c>
      <c r="E29" s="65"/>
      <c r="F29" s="65"/>
      <c r="G29" s="65"/>
      <c r="H29" s="65"/>
      <c r="I29" s="65"/>
      <c r="J29" s="65"/>
      <c r="K29" s="66"/>
    </row>
    <row r="30" spans="1:13" ht="14.1" customHeight="1" x14ac:dyDescent="0.2">
      <c r="A30" s="64"/>
      <c r="B30" s="67" t="str">
        <f>IFERROR(CODE(RIGHT(WheatBread91415207[[#This Row],[UPC]],1)) - 48,"")</f>
        <v/>
      </c>
      <c r="C30" s="67" t="str">
        <f>IFERROR(CODE(10 - MOD(3*SUM(MID(WheatBread91415207[UPC],2,1),MID(WheatBread91415207[UPC],4,1),MID(WheatBread91415207[UPC],6,1),MID(WheatBread91415207[UPC],8,1),MID(WheatBread91415207[UPC],10,1),MID(WheatBread91415207[UPC],12,1))+SUM(MID(WheatBread91415207[UPC],1,1),MID(WheatBread91415207[UPC],3,1),MID(WheatBread91415207[UPC],5,1),MID(WheatBread91415207[UPC],7,1),MID(WheatBread91415207[UPC],9,1),MID(WheatBread91415207[UPC],11,1)),10))-48,"")</f>
        <v/>
      </c>
      <c r="D30" s="67" t="str">
        <f>IF(WheatBread91415207[[#This Row],[Calc Check]]="","",IF(WheatBread91415207[[#This Row],[Calc Check]]=10,IF(WheatBread91415207[[#This Row],[UPC Check]]=0,"YES","NO"),IF(WheatBread91415207[[#This Row],[Calc Check]]=WheatBread91415207[[#This Row],[UPC Check]],"YES","NO")))</f>
        <v/>
      </c>
      <c r="E30" s="65"/>
      <c r="F30" s="65"/>
      <c r="G30" s="65"/>
      <c r="H30" s="65"/>
      <c r="I30" s="65"/>
      <c r="J30" s="65"/>
      <c r="K30" s="66"/>
    </row>
    <row r="31" spans="1:13" ht="14.1" customHeight="1" x14ac:dyDescent="0.2">
      <c r="A31" s="64"/>
      <c r="B31" s="67" t="str">
        <f>IFERROR(CODE(RIGHT(WheatBread91415207[[#This Row],[UPC]],1)) - 48,"")</f>
        <v/>
      </c>
      <c r="C31" s="67" t="str">
        <f>IFERROR(CODE(10 - MOD(3*SUM(MID(WheatBread91415207[UPC],2,1),MID(WheatBread91415207[UPC],4,1),MID(WheatBread91415207[UPC],6,1),MID(WheatBread91415207[UPC],8,1),MID(WheatBread91415207[UPC],10,1),MID(WheatBread91415207[UPC],12,1))+SUM(MID(WheatBread91415207[UPC],1,1),MID(WheatBread91415207[UPC],3,1),MID(WheatBread91415207[UPC],5,1),MID(WheatBread91415207[UPC],7,1),MID(WheatBread91415207[UPC],9,1),MID(WheatBread91415207[UPC],11,1)),10))-48,"")</f>
        <v/>
      </c>
      <c r="D31" s="67" t="str">
        <f>IF(WheatBread91415207[[#This Row],[Calc Check]]="","",IF(WheatBread91415207[[#This Row],[Calc Check]]=10,IF(WheatBread91415207[[#This Row],[UPC Check]]=0,"YES","NO"),IF(WheatBread91415207[[#This Row],[Calc Check]]=WheatBread91415207[[#This Row],[UPC Check]],"YES","NO")))</f>
        <v/>
      </c>
      <c r="E31" s="65"/>
      <c r="F31" s="65"/>
      <c r="G31" s="65"/>
      <c r="H31" s="65"/>
      <c r="I31" s="65"/>
      <c r="J31" s="65"/>
      <c r="K31" s="66"/>
    </row>
    <row r="32" spans="1:13" ht="14.1" customHeight="1" x14ac:dyDescent="0.2">
      <c r="A32" s="64"/>
      <c r="B32" s="67" t="str">
        <f>IFERROR(CODE(RIGHT(WheatBread91415207[[#This Row],[UPC]],1)) - 48,"")</f>
        <v/>
      </c>
      <c r="C32" s="67" t="str">
        <f>IFERROR(CODE(10 - MOD(3*SUM(MID(WheatBread91415207[UPC],2,1),MID(WheatBread91415207[UPC],4,1),MID(WheatBread91415207[UPC],6,1),MID(WheatBread91415207[UPC],8,1),MID(WheatBread91415207[UPC],10,1),MID(WheatBread91415207[UPC],12,1))+SUM(MID(WheatBread91415207[UPC],1,1),MID(WheatBread91415207[UPC],3,1),MID(WheatBread91415207[UPC],5,1),MID(WheatBread91415207[UPC],7,1),MID(WheatBread91415207[UPC],9,1),MID(WheatBread91415207[UPC],11,1)),10))-48,"")</f>
        <v/>
      </c>
      <c r="D32" s="67" t="str">
        <f>IF(WheatBread91415207[[#This Row],[Calc Check]]="","",IF(WheatBread91415207[[#This Row],[Calc Check]]=10,IF(WheatBread91415207[[#This Row],[UPC Check]]=0,"YES","NO"),IF(WheatBread91415207[[#This Row],[Calc Check]]=WheatBread91415207[[#This Row],[UPC Check]],"YES","NO")))</f>
        <v/>
      </c>
      <c r="E32" s="65"/>
      <c r="F32" s="65"/>
      <c r="G32" s="65"/>
      <c r="H32" s="65"/>
      <c r="I32" s="65"/>
      <c r="J32" s="65"/>
      <c r="K32" s="66"/>
    </row>
    <row r="33" spans="1:11" ht="14.1" customHeight="1" x14ac:dyDescent="0.2">
      <c r="A33" s="64"/>
      <c r="B33" s="67" t="str">
        <f>IFERROR(CODE(RIGHT(WheatBread91415207[[#This Row],[UPC]],1)) - 48,"")</f>
        <v/>
      </c>
      <c r="C33" s="67" t="str">
        <f>IFERROR(CODE(10 - MOD(3*SUM(MID(WheatBread91415207[UPC],2,1),MID(WheatBread91415207[UPC],4,1),MID(WheatBread91415207[UPC],6,1),MID(WheatBread91415207[UPC],8,1),MID(WheatBread91415207[UPC],10,1),MID(WheatBread91415207[UPC],12,1))+SUM(MID(WheatBread91415207[UPC],1,1),MID(WheatBread91415207[UPC],3,1),MID(WheatBread91415207[UPC],5,1),MID(WheatBread91415207[UPC],7,1),MID(WheatBread91415207[UPC],9,1),MID(WheatBread91415207[UPC],11,1)),10))-48,"")</f>
        <v/>
      </c>
      <c r="D33" s="67" t="str">
        <f>IF(WheatBread91415207[[#This Row],[Calc Check]]="","",IF(WheatBread91415207[[#This Row],[Calc Check]]=10,IF(WheatBread91415207[[#This Row],[UPC Check]]=0,"YES","NO"),IF(WheatBread91415207[[#This Row],[Calc Check]]=WheatBread91415207[[#This Row],[UPC Check]],"YES","NO")))</f>
        <v/>
      </c>
      <c r="E33" s="65"/>
      <c r="F33" s="65"/>
      <c r="G33" s="65"/>
      <c r="H33" s="65"/>
      <c r="I33" s="65"/>
      <c r="J33" s="65"/>
      <c r="K33" s="66"/>
    </row>
    <row r="34" spans="1:11" ht="14.1" customHeight="1" x14ac:dyDescent="0.2">
      <c r="A34" s="64"/>
      <c r="B34" s="67" t="str">
        <f>IFERROR(CODE(RIGHT(WheatBread91415207[[#This Row],[UPC]],1)) - 48,"")</f>
        <v/>
      </c>
      <c r="C34" s="67" t="str">
        <f>IFERROR(CODE(10 - MOD(3*SUM(MID(WheatBread91415207[UPC],2,1),MID(WheatBread91415207[UPC],4,1),MID(WheatBread91415207[UPC],6,1),MID(WheatBread91415207[UPC],8,1),MID(WheatBread91415207[UPC],10,1),MID(WheatBread91415207[UPC],12,1))+SUM(MID(WheatBread91415207[UPC],1,1),MID(WheatBread91415207[UPC],3,1),MID(WheatBread91415207[UPC],5,1),MID(WheatBread91415207[UPC],7,1),MID(WheatBread91415207[UPC],9,1),MID(WheatBread91415207[UPC],11,1)),10))-48,"")</f>
        <v/>
      </c>
      <c r="D34" s="67" t="str">
        <f>IF(WheatBread91415207[[#This Row],[Calc Check]]="","",IF(WheatBread91415207[[#This Row],[Calc Check]]=10,IF(WheatBread91415207[[#This Row],[UPC Check]]=0,"YES","NO"),IF(WheatBread91415207[[#This Row],[Calc Check]]=WheatBread91415207[[#This Row],[UPC Check]],"YES","NO")))</f>
        <v/>
      </c>
      <c r="E34" s="65"/>
      <c r="F34" s="65"/>
      <c r="G34" s="65"/>
      <c r="H34" s="65"/>
      <c r="I34" s="65"/>
      <c r="J34" s="65"/>
      <c r="K34" s="66"/>
    </row>
    <row r="35" spans="1:11" ht="14.1" customHeight="1" x14ac:dyDescent="0.2">
      <c r="A35" s="64"/>
      <c r="B35" s="67" t="str">
        <f>IFERROR(CODE(RIGHT(WheatBread91415207[[#This Row],[UPC]],1)) - 48,"")</f>
        <v/>
      </c>
      <c r="C35" s="67" t="str">
        <f>IFERROR(CODE(10 - MOD(3*SUM(MID(WheatBread91415207[UPC],2,1),MID(WheatBread91415207[UPC],4,1),MID(WheatBread91415207[UPC],6,1),MID(WheatBread91415207[UPC],8,1),MID(WheatBread91415207[UPC],10,1),MID(WheatBread91415207[UPC],12,1))+SUM(MID(WheatBread91415207[UPC],1,1),MID(WheatBread91415207[UPC],3,1),MID(WheatBread91415207[UPC],5,1),MID(WheatBread91415207[UPC],7,1),MID(WheatBread91415207[UPC],9,1),MID(WheatBread91415207[UPC],11,1)),10))-48,"")</f>
        <v/>
      </c>
      <c r="D35" s="67" t="str">
        <f>IF(WheatBread91415207[[#This Row],[Calc Check]]="","",IF(WheatBread91415207[[#This Row],[Calc Check]]=10,IF(WheatBread91415207[[#This Row],[UPC Check]]=0,"YES","NO"),IF(WheatBread91415207[[#This Row],[Calc Check]]=WheatBread91415207[[#This Row],[UPC Check]],"YES","NO")))</f>
        <v/>
      </c>
      <c r="E35" s="65"/>
      <c r="F35" s="65"/>
      <c r="G35" s="65"/>
      <c r="H35" s="65"/>
      <c r="I35" s="65"/>
      <c r="J35" s="65"/>
      <c r="K35" s="66"/>
    </row>
    <row r="36" spans="1:11" ht="14.1" customHeight="1" x14ac:dyDescent="0.2">
      <c r="A36" s="64"/>
      <c r="B36" s="67" t="str">
        <f>IFERROR(CODE(RIGHT(WheatBread91415207[[#This Row],[UPC]],1)) - 48,"")</f>
        <v/>
      </c>
      <c r="C36" s="67" t="str">
        <f>IFERROR(CODE(10 - MOD(3*SUM(MID(WheatBread91415207[UPC],2,1),MID(WheatBread91415207[UPC],4,1),MID(WheatBread91415207[UPC],6,1),MID(WheatBread91415207[UPC],8,1),MID(WheatBread91415207[UPC],10,1),MID(WheatBread91415207[UPC],12,1))+SUM(MID(WheatBread91415207[UPC],1,1),MID(WheatBread91415207[UPC],3,1),MID(WheatBread91415207[UPC],5,1),MID(WheatBread91415207[UPC],7,1),MID(WheatBread91415207[UPC],9,1),MID(WheatBread91415207[UPC],11,1)),10))-48,"")</f>
        <v/>
      </c>
      <c r="D36" s="67" t="str">
        <f>IF(WheatBread91415207[[#This Row],[Calc Check]]="","",IF(WheatBread91415207[[#This Row],[Calc Check]]=10,IF(WheatBread91415207[[#This Row],[UPC Check]]=0,"YES","NO"),IF(WheatBread91415207[[#This Row],[Calc Check]]=WheatBread91415207[[#This Row],[UPC Check]],"YES","NO")))</f>
        <v/>
      </c>
      <c r="E36" s="65"/>
      <c r="F36" s="65"/>
      <c r="G36" s="65"/>
      <c r="H36" s="65"/>
      <c r="I36" s="65"/>
      <c r="J36" s="65"/>
      <c r="K36" s="66"/>
    </row>
    <row r="37" spans="1:11" ht="14.1" customHeight="1" x14ac:dyDescent="0.2">
      <c r="A37" s="64"/>
      <c r="B37" s="67" t="str">
        <f>IFERROR(CODE(RIGHT(WheatBread91415207[[#This Row],[UPC]],1)) - 48,"")</f>
        <v/>
      </c>
      <c r="C37" s="67" t="str">
        <f>IFERROR(CODE(10 - MOD(3*SUM(MID(WheatBread91415207[UPC],2,1),MID(WheatBread91415207[UPC],4,1),MID(WheatBread91415207[UPC],6,1),MID(WheatBread91415207[UPC],8,1),MID(WheatBread91415207[UPC],10,1),MID(WheatBread91415207[UPC],12,1))+SUM(MID(WheatBread91415207[UPC],1,1),MID(WheatBread91415207[UPC],3,1),MID(WheatBread91415207[UPC],5,1),MID(WheatBread91415207[UPC],7,1),MID(WheatBread91415207[UPC],9,1),MID(WheatBread91415207[UPC],11,1)),10))-48,"")</f>
        <v/>
      </c>
      <c r="D37" s="67" t="str">
        <f>IF(WheatBread91415207[[#This Row],[Calc Check]]="","",IF(WheatBread91415207[[#This Row],[Calc Check]]=10,IF(WheatBread91415207[[#This Row],[UPC Check]]=0,"YES","NO"),IF(WheatBread91415207[[#This Row],[Calc Check]]=WheatBread91415207[[#This Row],[UPC Check]],"YES","NO")))</f>
        <v/>
      </c>
      <c r="E37" s="65"/>
      <c r="F37" s="65"/>
      <c r="G37" s="65"/>
      <c r="H37" s="65"/>
      <c r="I37" s="65"/>
      <c r="J37" s="65"/>
      <c r="K37" s="66"/>
    </row>
    <row r="38" spans="1:11" ht="14.1" customHeight="1" x14ac:dyDescent="0.2">
      <c r="A38" s="64"/>
      <c r="B38" s="67" t="str">
        <f>IFERROR(CODE(RIGHT(WheatBread91415207[[#This Row],[UPC]],1)) - 48,"")</f>
        <v/>
      </c>
      <c r="C38" s="67" t="str">
        <f>IFERROR(CODE(10 - MOD(3*SUM(MID(WheatBread91415207[UPC],2,1),MID(WheatBread91415207[UPC],4,1),MID(WheatBread91415207[UPC],6,1),MID(WheatBread91415207[UPC],8,1),MID(WheatBread91415207[UPC],10,1),MID(WheatBread91415207[UPC],12,1))+SUM(MID(WheatBread91415207[UPC],1,1),MID(WheatBread91415207[UPC],3,1),MID(WheatBread91415207[UPC],5,1),MID(WheatBread91415207[UPC],7,1),MID(WheatBread91415207[UPC],9,1),MID(WheatBread91415207[UPC],11,1)),10))-48,"")</f>
        <v/>
      </c>
      <c r="D38" s="67" t="str">
        <f>IF(WheatBread91415207[[#This Row],[Calc Check]]="","",IF(WheatBread91415207[[#This Row],[Calc Check]]=10,IF(WheatBread91415207[[#This Row],[UPC Check]]=0,"YES","NO"),IF(WheatBread91415207[[#This Row],[Calc Check]]=WheatBread91415207[[#This Row],[UPC Check]],"YES","NO")))</f>
        <v/>
      </c>
      <c r="E38" s="65"/>
      <c r="F38" s="65"/>
      <c r="G38" s="65"/>
      <c r="H38" s="65"/>
      <c r="I38" s="65"/>
      <c r="J38" s="65"/>
      <c r="K38" s="66"/>
    </row>
    <row r="39" spans="1:11" ht="14.1" customHeight="1" x14ac:dyDescent="0.2">
      <c r="A39" s="64"/>
      <c r="B39" s="67" t="str">
        <f>IFERROR(CODE(RIGHT(WheatBread91415207[[#This Row],[UPC]],1)) - 48,"")</f>
        <v/>
      </c>
      <c r="C39" s="67" t="str">
        <f>IFERROR(CODE(10 - MOD(3*SUM(MID(WheatBread91415207[UPC],2,1),MID(WheatBread91415207[UPC],4,1),MID(WheatBread91415207[UPC],6,1),MID(WheatBread91415207[UPC],8,1),MID(WheatBread91415207[UPC],10,1),MID(WheatBread91415207[UPC],12,1))+SUM(MID(WheatBread91415207[UPC],1,1),MID(WheatBread91415207[UPC],3,1),MID(WheatBread91415207[UPC],5,1),MID(WheatBread91415207[UPC],7,1),MID(WheatBread91415207[UPC],9,1),MID(WheatBread91415207[UPC],11,1)),10))-48,"")</f>
        <v/>
      </c>
      <c r="D39" s="67" t="str">
        <f>IF(WheatBread91415207[[#This Row],[Calc Check]]="","",IF(WheatBread91415207[[#This Row],[Calc Check]]=10,IF(WheatBread91415207[[#This Row],[UPC Check]]=0,"YES","NO"),IF(WheatBread91415207[[#This Row],[Calc Check]]=WheatBread91415207[[#This Row],[UPC Check]],"YES","NO")))</f>
        <v/>
      </c>
      <c r="E39" s="65"/>
      <c r="F39" s="65"/>
      <c r="G39" s="65"/>
      <c r="H39" s="65"/>
      <c r="I39" s="65"/>
      <c r="J39" s="65"/>
      <c r="K39" s="66"/>
    </row>
    <row r="40" spans="1:11" ht="14.1" customHeight="1" x14ac:dyDescent="0.2">
      <c r="A40" s="64"/>
      <c r="B40" s="67" t="str">
        <f>IFERROR(CODE(RIGHT(WheatBread91415207[[#This Row],[UPC]],1)) - 48,"")</f>
        <v/>
      </c>
      <c r="C40" s="67" t="str">
        <f>IFERROR(CODE(10 - MOD(3*SUM(MID(WheatBread91415207[UPC],2,1),MID(WheatBread91415207[UPC],4,1),MID(WheatBread91415207[UPC],6,1),MID(WheatBread91415207[UPC],8,1),MID(WheatBread91415207[UPC],10,1),MID(WheatBread91415207[UPC],12,1))+SUM(MID(WheatBread91415207[UPC],1,1),MID(WheatBread91415207[UPC],3,1),MID(WheatBread91415207[UPC],5,1),MID(WheatBread91415207[UPC],7,1),MID(WheatBread91415207[UPC],9,1),MID(WheatBread91415207[UPC],11,1)),10))-48,"")</f>
        <v/>
      </c>
      <c r="D40" s="67" t="str">
        <f>IF(WheatBread91415207[[#This Row],[Calc Check]]="","",IF(WheatBread91415207[[#This Row],[Calc Check]]=10,IF(WheatBread91415207[[#This Row],[UPC Check]]=0,"YES","NO"),IF(WheatBread91415207[[#This Row],[Calc Check]]=WheatBread91415207[[#This Row],[UPC Check]],"YES","NO")))</f>
        <v/>
      </c>
      <c r="E40" s="65"/>
      <c r="F40" s="65"/>
      <c r="G40" s="65"/>
      <c r="H40" s="65"/>
      <c r="I40" s="65"/>
      <c r="J40" s="65"/>
      <c r="K40" s="66"/>
    </row>
    <row r="41" spans="1:11" ht="14.1" customHeight="1" x14ac:dyDescent="0.2">
      <c r="A41" s="64"/>
      <c r="B41" s="67" t="str">
        <f>IFERROR(CODE(RIGHT(WheatBread91415207[[#This Row],[UPC]],1)) - 48,"")</f>
        <v/>
      </c>
      <c r="C41" s="67" t="str">
        <f>IFERROR(CODE(10 - MOD(3*SUM(MID(WheatBread91415207[UPC],2,1),MID(WheatBread91415207[UPC],4,1),MID(WheatBread91415207[UPC],6,1),MID(WheatBread91415207[UPC],8,1),MID(WheatBread91415207[UPC],10,1),MID(WheatBread91415207[UPC],12,1))+SUM(MID(WheatBread91415207[UPC],1,1),MID(WheatBread91415207[UPC],3,1),MID(WheatBread91415207[UPC],5,1),MID(WheatBread91415207[UPC],7,1),MID(WheatBread91415207[UPC],9,1),MID(WheatBread91415207[UPC],11,1)),10))-48,"")</f>
        <v/>
      </c>
      <c r="D41" s="67" t="str">
        <f>IF(WheatBread91415207[[#This Row],[Calc Check]]="","",IF(WheatBread91415207[[#This Row],[Calc Check]]=10,IF(WheatBread91415207[[#This Row],[UPC Check]]=0,"YES","NO"),IF(WheatBread91415207[[#This Row],[Calc Check]]=WheatBread91415207[[#This Row],[UPC Check]],"YES","NO")))</f>
        <v/>
      </c>
      <c r="E41" s="65"/>
      <c r="F41" s="65"/>
      <c r="G41" s="65"/>
      <c r="H41" s="65"/>
      <c r="I41" s="65"/>
      <c r="J41" s="65"/>
      <c r="K41" s="66"/>
    </row>
    <row r="42" spans="1:11" ht="14.1" customHeight="1" x14ac:dyDescent="0.2">
      <c r="A42" s="64"/>
      <c r="B42" s="67" t="str">
        <f>IFERROR(CODE(RIGHT(WheatBread91415207[[#This Row],[UPC]],1)) - 48,"")</f>
        <v/>
      </c>
      <c r="C42" s="67" t="str">
        <f>IFERROR(CODE(10 - MOD(3*SUM(MID(WheatBread91415207[UPC],2,1),MID(WheatBread91415207[UPC],4,1),MID(WheatBread91415207[UPC],6,1),MID(WheatBread91415207[UPC],8,1),MID(WheatBread91415207[UPC],10,1),MID(WheatBread91415207[UPC],12,1))+SUM(MID(WheatBread91415207[UPC],1,1),MID(WheatBread91415207[UPC],3,1),MID(WheatBread91415207[UPC],5,1),MID(WheatBread91415207[UPC],7,1),MID(WheatBread91415207[UPC],9,1),MID(WheatBread91415207[UPC],11,1)),10))-48,"")</f>
        <v/>
      </c>
      <c r="D42" s="67" t="str">
        <f>IF(WheatBread91415207[[#This Row],[Calc Check]]="","",IF(WheatBread91415207[[#This Row],[Calc Check]]=10,IF(WheatBread91415207[[#This Row],[UPC Check]]=0,"YES","NO"),IF(WheatBread91415207[[#This Row],[Calc Check]]=WheatBread91415207[[#This Row],[UPC Check]],"YES","NO")))</f>
        <v/>
      </c>
      <c r="E42" s="65"/>
      <c r="F42" s="65"/>
      <c r="G42" s="65"/>
      <c r="H42" s="65"/>
      <c r="I42" s="65"/>
      <c r="J42" s="65"/>
      <c r="K42" s="66"/>
    </row>
    <row r="43" spans="1:11" ht="14.1" customHeight="1" x14ac:dyDescent="0.2">
      <c r="A43" s="64"/>
      <c r="B43" s="67" t="str">
        <f>IFERROR(CODE(RIGHT(WheatBread91415207[[#This Row],[UPC]],1)) - 48,"")</f>
        <v/>
      </c>
      <c r="C43" s="67" t="str">
        <f>IFERROR(CODE(10 - MOD(3*SUM(MID(WheatBread91415207[UPC],2,1),MID(WheatBread91415207[UPC],4,1),MID(WheatBread91415207[UPC],6,1),MID(WheatBread91415207[UPC],8,1),MID(WheatBread91415207[UPC],10,1),MID(WheatBread91415207[UPC],12,1))+SUM(MID(WheatBread91415207[UPC],1,1),MID(WheatBread91415207[UPC],3,1),MID(WheatBread91415207[UPC],5,1),MID(WheatBread91415207[UPC],7,1),MID(WheatBread91415207[UPC],9,1),MID(WheatBread91415207[UPC],11,1)),10))-48,"")</f>
        <v/>
      </c>
      <c r="D43" s="67" t="str">
        <f>IF(WheatBread91415207[[#This Row],[Calc Check]]="","",IF(WheatBread91415207[[#This Row],[Calc Check]]=10,IF(WheatBread91415207[[#This Row],[UPC Check]]=0,"YES","NO"),IF(WheatBread91415207[[#This Row],[Calc Check]]=WheatBread91415207[[#This Row],[UPC Check]],"YES","NO")))</f>
        <v/>
      </c>
      <c r="E43" s="65"/>
      <c r="F43" s="65"/>
      <c r="G43" s="65"/>
      <c r="H43" s="65"/>
      <c r="I43" s="65"/>
      <c r="J43" s="65"/>
      <c r="K43" s="66"/>
    </row>
    <row r="44" spans="1:11" ht="14.1" customHeight="1" x14ac:dyDescent="0.2">
      <c r="A44" s="64"/>
      <c r="B44" s="67" t="str">
        <f>IFERROR(CODE(RIGHT(WheatBread91415207[[#This Row],[UPC]],1)) - 48,"")</f>
        <v/>
      </c>
      <c r="C44" s="67" t="str">
        <f>IFERROR(CODE(10 - MOD(3*SUM(MID(WheatBread91415207[UPC],2,1),MID(WheatBread91415207[UPC],4,1),MID(WheatBread91415207[UPC],6,1),MID(WheatBread91415207[UPC],8,1),MID(WheatBread91415207[UPC],10,1),MID(WheatBread91415207[UPC],12,1))+SUM(MID(WheatBread91415207[UPC],1,1),MID(WheatBread91415207[UPC],3,1),MID(WheatBread91415207[UPC],5,1),MID(WheatBread91415207[UPC],7,1),MID(WheatBread91415207[UPC],9,1),MID(WheatBread91415207[UPC],11,1)),10))-48,"")</f>
        <v/>
      </c>
      <c r="D44" s="67" t="str">
        <f>IF(WheatBread91415207[[#This Row],[Calc Check]]="","",IF(WheatBread91415207[[#This Row],[Calc Check]]=10,IF(WheatBread91415207[[#This Row],[UPC Check]]=0,"YES","NO"),IF(WheatBread91415207[[#This Row],[Calc Check]]=WheatBread91415207[[#This Row],[UPC Check]],"YES","NO")))</f>
        <v/>
      </c>
      <c r="E44" s="65"/>
      <c r="F44" s="65"/>
      <c r="G44" s="65"/>
      <c r="H44" s="65"/>
      <c r="I44" s="65"/>
      <c r="J44" s="65"/>
      <c r="K44" s="66"/>
    </row>
    <row r="45" spans="1:11" ht="14.1" customHeight="1" x14ac:dyDescent="0.2">
      <c r="A45" s="64"/>
      <c r="B45" s="67" t="str">
        <f>IFERROR(CODE(RIGHT(WheatBread91415207[[#This Row],[UPC]],1)) - 48,"")</f>
        <v/>
      </c>
      <c r="C45" s="67" t="str">
        <f>IFERROR(CODE(10 - MOD(3*SUM(MID(WheatBread91415207[UPC],2,1),MID(WheatBread91415207[UPC],4,1),MID(WheatBread91415207[UPC],6,1),MID(WheatBread91415207[UPC],8,1),MID(WheatBread91415207[UPC],10,1),MID(WheatBread91415207[UPC],12,1))+SUM(MID(WheatBread91415207[UPC],1,1),MID(WheatBread91415207[UPC],3,1),MID(WheatBread91415207[UPC],5,1),MID(WheatBread91415207[UPC],7,1),MID(WheatBread91415207[UPC],9,1),MID(WheatBread91415207[UPC],11,1)),10))-48,"")</f>
        <v/>
      </c>
      <c r="D45" s="67" t="str">
        <f>IF(WheatBread91415207[[#This Row],[Calc Check]]="","",IF(WheatBread91415207[[#This Row],[Calc Check]]=10,IF(WheatBread91415207[[#This Row],[UPC Check]]=0,"YES","NO"),IF(WheatBread91415207[[#This Row],[Calc Check]]=WheatBread91415207[[#This Row],[UPC Check]],"YES","NO")))</f>
        <v/>
      </c>
      <c r="E45" s="65"/>
      <c r="F45" s="65"/>
      <c r="G45" s="65"/>
      <c r="H45" s="65"/>
      <c r="I45" s="65"/>
      <c r="J45" s="65"/>
      <c r="K45" s="66"/>
    </row>
  </sheetData>
  <sheetProtection algorithmName="SHA-512" hashValue="11JB2D6f7+Bz9wpJTXGiZkXm24nUcNywz8qTz0b6g5LszIWBSMJfp6ziOIKbtlCuZ97nhESj1HrFH9C+VR0WIQ==" saltValue="WoEl57P/z6qZcJY4rBRvCg==" spinCount="100000" sheet="1" objects="1" scenarios="1" selectLockedCells="1"/>
  <mergeCells count="23">
    <mergeCell ref="A18:H18"/>
    <mergeCell ref="A19:H19"/>
    <mergeCell ref="A6:E6"/>
    <mergeCell ref="F6:H6"/>
    <mergeCell ref="A7:E7"/>
    <mergeCell ref="F7:H7"/>
    <mergeCell ref="A8:E8"/>
    <mergeCell ref="F8:H8"/>
    <mergeCell ref="A9:E9"/>
    <mergeCell ref="F9:H9"/>
    <mergeCell ref="A10:E10"/>
    <mergeCell ref="A11:E11"/>
    <mergeCell ref="A14:H14"/>
    <mergeCell ref="A15:H15"/>
    <mergeCell ref="A16:H16"/>
    <mergeCell ref="A17:H17"/>
    <mergeCell ref="A5:E5"/>
    <mergeCell ref="F5:H5"/>
    <mergeCell ref="A1:H1"/>
    <mergeCell ref="A3:E3"/>
    <mergeCell ref="F3:H3"/>
    <mergeCell ref="A4:E4"/>
    <mergeCell ref="F4:H4"/>
  </mergeCells>
  <dataValidations count="2">
    <dataValidation allowBlank="1" showInputMessage="1" sqref="K27:K45"/>
    <dataValidation type="list" allowBlank="1" showErrorMessage="1" errorTitle="Invalid Entry" error="Please enter &quot;G&quot; for Gallon, &quot;HG&quot; for Half Gallon, &quot;Q&quot; for Quart, or use the dropdown menu." sqref="H27:H45">
      <formula1>"G,HG,Q"</formula1>
    </dataValidation>
  </dataValidations>
  <pageMargins left="0.7" right="0.7" top="0.75" bottom="0.75" header="0.3" footer="0.3"/>
  <pageSetup paperSize="5" orientation="landscape" r:id="rId1"/>
  <headerFooter>
    <oddHeader>&amp;C2017-2019 Louisiana WIC Approved Foods Product Review</oddHead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zoomScaleNormal="100" workbookViewId="0">
      <selection activeCell="A24" sqref="A24"/>
    </sheetView>
  </sheetViews>
  <sheetFormatPr defaultColWidth="8.7109375" defaultRowHeight="12.75" x14ac:dyDescent="0.2"/>
  <cols>
    <col min="1" max="1" width="19.140625" style="19" customWidth="1"/>
    <col min="2" max="4" width="7.140625" style="19" customWidth="1"/>
    <col min="5" max="5" width="17.140625" style="19" customWidth="1"/>
    <col min="6" max="6" width="17.7109375" style="19" customWidth="1"/>
    <col min="7" max="7" width="14.140625" style="19" customWidth="1"/>
    <col min="8" max="8" width="11.42578125" style="19" customWidth="1"/>
    <col min="9" max="10" width="4.5703125" style="42" customWidth="1"/>
    <col min="11" max="16" width="4.5703125" style="19" customWidth="1"/>
    <col min="17" max="17" width="39.28515625" style="19" customWidth="1"/>
    <col min="18" max="20" width="13.5703125" style="19" customWidth="1"/>
    <col min="21" max="21" width="34.140625" style="19" customWidth="1"/>
    <col min="22" max="16384" width="8.7109375" style="19"/>
  </cols>
  <sheetData>
    <row r="1" spans="1:14" s="11" customFormat="1" ht="99.95" customHeight="1" x14ac:dyDescent="0.2">
      <c r="A1" s="104" t="s">
        <v>179</v>
      </c>
      <c r="B1" s="104"/>
      <c r="C1" s="104"/>
      <c r="D1" s="104"/>
      <c r="E1" s="104"/>
      <c r="F1" s="104"/>
      <c r="G1" s="104"/>
      <c r="H1" s="104"/>
    </row>
    <row r="2" spans="1:14" ht="15" x14ac:dyDescent="0.25">
      <c r="A2" s="31"/>
      <c r="B2" s="30"/>
      <c r="C2" s="35"/>
      <c r="D2" s="35"/>
      <c r="E2" s="31"/>
      <c r="F2" s="32"/>
      <c r="G2" s="32"/>
      <c r="H2" s="32"/>
      <c r="I2" s="33"/>
      <c r="J2" s="33"/>
      <c r="K2" s="31"/>
      <c r="L2" s="31"/>
      <c r="M2" s="34"/>
      <c r="N2" s="34"/>
    </row>
    <row r="3" spans="1:14" ht="37.5" customHeight="1" x14ac:dyDescent="0.2">
      <c r="A3" s="105" t="s">
        <v>75</v>
      </c>
      <c r="B3" s="105"/>
      <c r="C3" s="105"/>
      <c r="D3" s="105"/>
      <c r="E3" s="105"/>
      <c r="F3" s="105" t="s">
        <v>79</v>
      </c>
      <c r="G3" s="105"/>
      <c r="H3" s="105"/>
      <c r="I3" s="105"/>
      <c r="J3" s="33"/>
      <c r="K3" s="31"/>
      <c r="L3" s="31"/>
      <c r="M3" s="34"/>
      <c r="N3" s="34"/>
    </row>
    <row r="4" spans="1:14" ht="14.45" customHeight="1" x14ac:dyDescent="0.2">
      <c r="A4" s="102" t="s">
        <v>180</v>
      </c>
      <c r="B4" s="102"/>
      <c r="C4" s="102"/>
      <c r="D4" s="102"/>
      <c r="E4" s="102"/>
      <c r="F4" s="102" t="s">
        <v>182</v>
      </c>
      <c r="G4" s="102"/>
      <c r="H4" s="102"/>
      <c r="I4" s="102"/>
      <c r="J4" s="33"/>
      <c r="K4" s="36"/>
      <c r="L4" s="36"/>
      <c r="M4" s="37"/>
      <c r="N4" s="37"/>
    </row>
    <row r="5" spans="1:14" ht="14.45" customHeight="1" x14ac:dyDescent="0.2">
      <c r="A5" s="102" t="s">
        <v>181</v>
      </c>
      <c r="B5" s="102"/>
      <c r="C5" s="102"/>
      <c r="D5" s="102"/>
      <c r="E5" s="102"/>
      <c r="F5" s="109" t="s">
        <v>131</v>
      </c>
      <c r="G5" s="109"/>
      <c r="H5" s="109"/>
      <c r="I5" s="109"/>
      <c r="J5" s="33"/>
      <c r="K5" s="36"/>
      <c r="L5" s="36"/>
      <c r="M5" s="37"/>
      <c r="N5" s="37"/>
    </row>
    <row r="6" spans="1:14" ht="14.45" customHeight="1" x14ac:dyDescent="0.2">
      <c r="A6" s="102" t="s">
        <v>159</v>
      </c>
      <c r="B6" s="102"/>
      <c r="C6" s="102"/>
      <c r="D6" s="102"/>
      <c r="E6" s="102"/>
      <c r="F6" s="109"/>
      <c r="G6" s="109"/>
      <c r="H6" s="109"/>
      <c r="I6" s="109"/>
      <c r="J6" s="33"/>
      <c r="K6" s="36"/>
      <c r="L6" s="36"/>
      <c r="M6" s="37"/>
      <c r="N6" s="37"/>
    </row>
    <row r="7" spans="1:14" ht="14.45" customHeight="1" x14ac:dyDescent="0.2">
      <c r="A7" s="102" t="s">
        <v>160</v>
      </c>
      <c r="B7" s="102"/>
      <c r="C7" s="102"/>
      <c r="D7" s="102"/>
      <c r="E7" s="102"/>
      <c r="F7" s="109"/>
      <c r="G7" s="109"/>
      <c r="H7" s="109"/>
      <c r="I7" s="109"/>
      <c r="J7" s="33"/>
      <c r="K7" s="36"/>
      <c r="L7" s="36"/>
      <c r="M7" s="37"/>
      <c r="N7" s="37"/>
    </row>
    <row r="8" spans="1:14" ht="14.45" customHeight="1" x14ac:dyDescent="0.2">
      <c r="A8" s="59"/>
      <c r="B8" s="59"/>
      <c r="C8" s="59"/>
      <c r="D8" s="59"/>
      <c r="E8" s="59"/>
      <c r="F8" s="109"/>
      <c r="G8" s="109"/>
      <c r="H8" s="109"/>
      <c r="I8" s="109"/>
      <c r="J8" s="33"/>
      <c r="K8" s="36"/>
      <c r="L8" s="36"/>
      <c r="M8" s="37"/>
      <c r="N8" s="37"/>
    </row>
    <row r="9" spans="1:14" ht="14.25" x14ac:dyDescent="0.2">
      <c r="A9" s="45"/>
      <c r="B9" s="45"/>
      <c r="C9" s="48"/>
      <c r="D9" s="48"/>
      <c r="E9" s="45"/>
      <c r="F9" s="46"/>
      <c r="G9" s="32"/>
      <c r="H9" s="32"/>
      <c r="I9" s="33"/>
      <c r="J9" s="33"/>
      <c r="K9" s="31"/>
      <c r="L9" s="31"/>
      <c r="M9" s="34"/>
      <c r="N9" s="34"/>
    </row>
    <row r="10" spans="1:14" ht="14.45" customHeight="1" x14ac:dyDescent="0.2">
      <c r="A10" s="105" t="s">
        <v>44</v>
      </c>
      <c r="B10" s="105"/>
      <c r="C10" s="105"/>
      <c r="D10" s="105"/>
      <c r="E10" s="105"/>
      <c r="F10" s="105"/>
      <c r="G10" s="32"/>
      <c r="H10" s="32"/>
      <c r="I10" s="33"/>
      <c r="J10" s="33"/>
      <c r="K10" s="31"/>
      <c r="L10" s="31"/>
      <c r="M10" s="34"/>
      <c r="N10" s="34"/>
    </row>
    <row r="11" spans="1:14" ht="24.95" customHeight="1" x14ac:dyDescent="0.2">
      <c r="A11" s="106" t="s">
        <v>183</v>
      </c>
      <c r="B11" s="110"/>
      <c r="C11" s="110"/>
      <c r="D11" s="110"/>
      <c r="E11" s="110"/>
      <c r="F11" s="110"/>
      <c r="G11" s="32"/>
      <c r="H11" s="31"/>
      <c r="I11" s="38"/>
      <c r="J11" s="38"/>
      <c r="K11" s="31"/>
      <c r="L11" s="31"/>
      <c r="M11" s="34"/>
      <c r="N11" s="34"/>
    </row>
    <row r="12" spans="1:14" ht="15" customHeight="1" x14ac:dyDescent="0.2">
      <c r="A12" s="56"/>
      <c r="B12" s="56"/>
      <c r="C12" s="56"/>
      <c r="D12" s="56"/>
      <c r="E12" s="56"/>
      <c r="F12" s="56"/>
      <c r="G12" s="32"/>
      <c r="H12" s="31"/>
      <c r="I12" s="38"/>
      <c r="J12" s="38"/>
      <c r="K12" s="31"/>
      <c r="L12" s="31"/>
      <c r="M12" s="34"/>
      <c r="N12" s="34"/>
    </row>
    <row r="13" spans="1:14" ht="15" customHeight="1" x14ac:dyDescent="0.2">
      <c r="B13" s="108" t="s">
        <v>184</v>
      </c>
      <c r="C13" s="108"/>
      <c r="D13" s="108"/>
      <c r="E13" s="72" t="s">
        <v>188</v>
      </c>
      <c r="F13" s="72" t="s">
        <v>192</v>
      </c>
      <c r="G13" s="32"/>
      <c r="H13" s="31"/>
      <c r="I13" s="38"/>
      <c r="J13" s="38"/>
      <c r="K13" s="31"/>
      <c r="L13" s="31"/>
      <c r="M13" s="34"/>
      <c r="N13" s="34"/>
    </row>
    <row r="14" spans="1:14" ht="15" customHeight="1" x14ac:dyDescent="0.2">
      <c r="B14" s="108" t="s">
        <v>185</v>
      </c>
      <c r="C14" s="108"/>
      <c r="D14" s="108"/>
      <c r="E14" s="72" t="s">
        <v>189</v>
      </c>
      <c r="F14" s="56"/>
      <c r="G14" s="32"/>
      <c r="H14" s="31"/>
      <c r="I14" s="38"/>
      <c r="J14" s="38"/>
      <c r="K14" s="31"/>
      <c r="L14" s="31"/>
      <c r="M14" s="34"/>
      <c r="N14" s="34"/>
    </row>
    <row r="15" spans="1:14" ht="15" customHeight="1" x14ac:dyDescent="0.2">
      <c r="B15" s="108" t="s">
        <v>186</v>
      </c>
      <c r="C15" s="108"/>
      <c r="D15" s="108"/>
      <c r="E15" s="72" t="s">
        <v>190</v>
      </c>
      <c r="F15" s="56"/>
      <c r="G15" s="32"/>
      <c r="H15" s="31"/>
      <c r="I15" s="38"/>
      <c r="J15" s="38"/>
      <c r="K15" s="31"/>
      <c r="L15" s="31"/>
      <c r="M15" s="34"/>
      <c r="N15" s="34"/>
    </row>
    <row r="16" spans="1:14" ht="15" customHeight="1" x14ac:dyDescent="0.2">
      <c r="B16" s="108" t="s">
        <v>187</v>
      </c>
      <c r="C16" s="108"/>
      <c r="D16" s="108"/>
      <c r="E16" s="73" t="s">
        <v>191</v>
      </c>
      <c r="F16" s="55"/>
      <c r="G16" s="32"/>
      <c r="H16" s="31"/>
      <c r="I16" s="38"/>
      <c r="J16" s="38"/>
      <c r="K16" s="31"/>
      <c r="L16" s="31"/>
      <c r="M16" s="34"/>
      <c r="N16" s="34"/>
    </row>
    <row r="17" spans="1:17" s="44" customFormat="1" x14ac:dyDescent="0.2">
      <c r="A17" s="49"/>
      <c r="B17" s="49"/>
      <c r="C17" s="49"/>
      <c r="D17" s="49"/>
      <c r="E17" s="50"/>
      <c r="F17" s="51"/>
      <c r="G17" s="47"/>
      <c r="H17" s="52"/>
      <c r="I17" s="52"/>
      <c r="J17" s="52"/>
      <c r="K17" s="45"/>
      <c r="L17" s="45"/>
      <c r="M17" s="53"/>
      <c r="N17" s="53"/>
    </row>
    <row r="18" spans="1:17" s="44" customFormat="1" x14ac:dyDescent="0.2">
      <c r="A18" s="57" t="s">
        <v>61</v>
      </c>
      <c r="B18" s="45"/>
      <c r="C18" s="45"/>
      <c r="D18" s="45"/>
      <c r="E18" s="45"/>
      <c r="F18" s="45"/>
      <c r="G18" s="46"/>
      <c r="H18" s="45"/>
      <c r="I18" s="52"/>
      <c r="J18" s="52"/>
      <c r="K18" s="45"/>
      <c r="L18" s="45"/>
      <c r="M18" s="53"/>
      <c r="N18" s="53"/>
    </row>
    <row r="19" spans="1:17" s="44" customFormat="1" x14ac:dyDescent="0.2">
      <c r="A19" s="45" t="s">
        <v>48</v>
      </c>
      <c r="B19" s="45"/>
      <c r="C19" s="45"/>
      <c r="D19" s="45"/>
      <c r="E19" s="45"/>
      <c r="F19" s="45"/>
      <c r="G19" s="46"/>
      <c r="H19" s="45"/>
      <c r="I19" s="52"/>
      <c r="J19" s="52"/>
      <c r="K19" s="45"/>
      <c r="L19" s="45"/>
      <c r="M19" s="53"/>
      <c r="N19" s="53"/>
    </row>
    <row r="20" spans="1:17" s="44" customFormat="1" x14ac:dyDescent="0.2">
      <c r="A20" s="45" t="s">
        <v>49</v>
      </c>
      <c r="B20" s="45"/>
      <c r="C20" s="54"/>
      <c r="D20" s="54"/>
      <c r="E20" s="45"/>
      <c r="F20" s="54"/>
      <c r="G20" s="46"/>
      <c r="H20" s="45"/>
      <c r="I20" s="52"/>
      <c r="J20" s="52"/>
      <c r="K20" s="45"/>
      <c r="L20" s="45"/>
      <c r="M20" s="53"/>
      <c r="N20" s="53"/>
    </row>
    <row r="21" spans="1:17" ht="14.25" x14ac:dyDescent="0.2">
      <c r="A21" s="54" t="s">
        <v>62</v>
      </c>
      <c r="B21" s="39"/>
      <c r="C21" s="39"/>
      <c r="D21" s="39"/>
      <c r="E21" s="39"/>
      <c r="F21" s="39"/>
      <c r="G21" s="32"/>
      <c r="H21" s="31"/>
      <c r="I21" s="38"/>
      <c r="J21" s="38"/>
      <c r="K21" s="31"/>
      <c r="L21" s="31"/>
      <c r="M21" s="34"/>
      <c r="N21" s="34"/>
    </row>
    <row r="22" spans="1:17" ht="14.25" x14ac:dyDescent="0.2">
      <c r="A22" s="53" t="s">
        <v>194</v>
      </c>
      <c r="B22" s="34"/>
      <c r="C22" s="40"/>
      <c r="D22" s="40"/>
      <c r="E22" s="34"/>
      <c r="F22" s="40"/>
      <c r="G22" s="41"/>
      <c r="H22" s="34"/>
      <c r="I22" s="1"/>
      <c r="J22" s="1"/>
      <c r="K22" s="34"/>
      <c r="L22" s="34"/>
      <c r="M22" s="34"/>
      <c r="N22" s="34"/>
    </row>
    <row r="23" spans="1:17" ht="78.75" customHeight="1" x14ac:dyDescent="0.2">
      <c r="A23" s="60" t="s">
        <v>0</v>
      </c>
      <c r="B23" s="61" t="s">
        <v>73</v>
      </c>
      <c r="C23" s="61" t="s">
        <v>74</v>
      </c>
      <c r="D23" s="61" t="s">
        <v>1</v>
      </c>
      <c r="E23" s="61" t="s">
        <v>50</v>
      </c>
      <c r="F23" s="61" t="s">
        <v>51</v>
      </c>
      <c r="G23" s="61" t="s">
        <v>70</v>
      </c>
      <c r="H23" s="61" t="s">
        <v>193</v>
      </c>
      <c r="I23" s="74" t="s">
        <v>195</v>
      </c>
      <c r="J23" s="74" t="s">
        <v>196</v>
      </c>
      <c r="K23" s="74" t="s">
        <v>236</v>
      </c>
      <c r="L23" s="74" t="s">
        <v>197</v>
      </c>
      <c r="M23" s="74" t="s">
        <v>237</v>
      </c>
      <c r="N23" s="74" t="s">
        <v>238</v>
      </c>
      <c r="O23" s="74" t="s">
        <v>239</v>
      </c>
      <c r="P23" s="74" t="s">
        <v>240</v>
      </c>
      <c r="Q23" s="62" t="s">
        <v>100</v>
      </c>
    </row>
    <row r="24" spans="1:17" ht="14.1" customHeight="1" x14ac:dyDescent="0.2">
      <c r="A24" s="64"/>
      <c r="B24" s="67" t="str">
        <f>IFERROR(CODE(RIGHT(WheatBread91416[[#This Row],[UPC]],1)) - 48,"")</f>
        <v/>
      </c>
      <c r="C24" s="67" t="str">
        <f>IFERROR(CODE(10 - MOD(3*SUM(MID(WheatBread91416[UPC],2,1),MID(WheatBread91416[UPC],4,1),MID(WheatBread91416[UPC],6,1),MID(WheatBread91416[UPC],8,1),MID(WheatBread91416[UPC],10,1),MID(WheatBread91416[UPC],12,1))+SUM(MID(WheatBread91416[UPC],1,1),MID(WheatBread91416[UPC],3,1),MID(WheatBread91416[UPC],5,1),MID(WheatBread91416[UPC],7,1),MID(WheatBread91416[UPC],9,1),MID(WheatBread91416[UPC],11,1)),10))-48,"")</f>
        <v/>
      </c>
      <c r="D24" s="67" t="str">
        <f>IF(WheatBread91416[[#This Row],[Calc Check]]="","",IF(WheatBread91416[[#This Row],[Calc Check]]=10,IF(WheatBread91416[[#This Row],[UPC Check]]=0,"YES","NO"),IF(WheatBread91416[[#This Row],[Calc Check]]=WheatBread91416[[#This Row],[UPC Check]],"YES","NO")))</f>
        <v/>
      </c>
      <c r="E24" s="65"/>
      <c r="F24" s="65"/>
      <c r="G24" s="65"/>
      <c r="H24" s="65"/>
      <c r="I24" s="63"/>
      <c r="J24" s="63"/>
      <c r="K24" s="63"/>
      <c r="L24" s="65"/>
      <c r="M24" s="65"/>
      <c r="N24" s="65"/>
      <c r="O24" s="65"/>
      <c r="P24" s="65"/>
      <c r="Q24" s="66"/>
    </row>
    <row r="25" spans="1:17" ht="14.1" customHeight="1" x14ac:dyDescent="0.2">
      <c r="A25" s="64"/>
      <c r="B25" s="67" t="str">
        <f>IFERROR(CODE(RIGHT(WheatBread91416[[#This Row],[UPC]],1)) - 48,"")</f>
        <v/>
      </c>
      <c r="C25" s="67" t="str">
        <f>IFERROR(CODE(10 - MOD(3*SUM(MID(WheatBread91416[UPC],2,1),MID(WheatBread91416[UPC],4,1),MID(WheatBread91416[UPC],6,1),MID(WheatBread91416[UPC],8,1),MID(WheatBread91416[UPC],10,1),MID(WheatBread91416[UPC],12,1))+SUM(MID(WheatBread91416[UPC],1,1),MID(WheatBread91416[UPC],3,1),MID(WheatBread91416[UPC],5,1),MID(WheatBread91416[UPC],7,1),MID(WheatBread91416[UPC],9,1),MID(WheatBread91416[UPC],11,1)),10))-48,"")</f>
        <v/>
      </c>
      <c r="D25" s="67" t="str">
        <f>IF(WheatBread91416[[#This Row],[Calc Check]]="","",IF(WheatBread91416[[#This Row],[Calc Check]]=10,IF(WheatBread91416[[#This Row],[UPC Check]]=0,"YES","NO"),IF(WheatBread91416[[#This Row],[Calc Check]]=WheatBread91416[[#This Row],[UPC Check]],"YES","NO")))</f>
        <v/>
      </c>
      <c r="E25" s="65"/>
      <c r="F25" s="65"/>
      <c r="G25" s="65"/>
      <c r="H25" s="65"/>
      <c r="I25" s="63"/>
      <c r="J25" s="63"/>
      <c r="K25" s="63"/>
      <c r="L25" s="65"/>
      <c r="M25" s="65"/>
      <c r="N25" s="65"/>
      <c r="O25" s="65"/>
      <c r="P25" s="65"/>
      <c r="Q25" s="66"/>
    </row>
    <row r="26" spans="1:17" ht="14.1" customHeight="1" x14ac:dyDescent="0.2">
      <c r="A26" s="64"/>
      <c r="B26" s="67" t="str">
        <f>IFERROR(CODE(RIGHT(WheatBread91416[[#This Row],[UPC]],1)) - 48,"")</f>
        <v/>
      </c>
      <c r="C26" s="67" t="str">
        <f>IFERROR(CODE(10 - MOD(3*SUM(MID(WheatBread91416[UPC],2,1),MID(WheatBread91416[UPC],4,1),MID(WheatBread91416[UPC],6,1),MID(WheatBread91416[UPC],8,1),MID(WheatBread91416[UPC],10,1),MID(WheatBread91416[UPC],12,1))+SUM(MID(WheatBread91416[UPC],1,1),MID(WheatBread91416[UPC],3,1),MID(WheatBread91416[UPC],5,1),MID(WheatBread91416[UPC],7,1),MID(WheatBread91416[UPC],9,1),MID(WheatBread91416[UPC],11,1)),10))-48,"")</f>
        <v/>
      </c>
      <c r="D26" s="67" t="str">
        <f>IF(WheatBread91416[[#This Row],[Calc Check]]="","",IF(WheatBread91416[[#This Row],[Calc Check]]=10,IF(WheatBread91416[[#This Row],[UPC Check]]=0,"YES","NO"),IF(WheatBread91416[[#This Row],[Calc Check]]=WheatBread91416[[#This Row],[UPC Check]],"YES","NO")))</f>
        <v/>
      </c>
      <c r="E26" s="65"/>
      <c r="F26" s="65"/>
      <c r="G26" s="65"/>
      <c r="H26" s="65"/>
      <c r="I26" s="63"/>
      <c r="J26" s="63"/>
      <c r="K26" s="63"/>
      <c r="L26" s="65"/>
      <c r="M26" s="65"/>
      <c r="N26" s="65"/>
      <c r="O26" s="65"/>
      <c r="P26" s="65"/>
      <c r="Q26" s="66"/>
    </row>
    <row r="27" spans="1:17" ht="14.1" customHeight="1" x14ac:dyDescent="0.2">
      <c r="A27" s="64"/>
      <c r="B27" s="67" t="str">
        <f>IFERROR(CODE(RIGHT(WheatBread91416[[#This Row],[UPC]],1)) - 48,"")</f>
        <v/>
      </c>
      <c r="C27" s="67" t="str">
        <f>IFERROR(CODE(10 - MOD(3*SUM(MID(WheatBread91416[UPC],2,1),MID(WheatBread91416[UPC],4,1),MID(WheatBread91416[UPC],6,1),MID(WheatBread91416[UPC],8,1),MID(WheatBread91416[UPC],10,1),MID(WheatBread91416[UPC],12,1))+SUM(MID(WheatBread91416[UPC],1,1),MID(WheatBread91416[UPC],3,1),MID(WheatBread91416[UPC],5,1),MID(WheatBread91416[UPC],7,1),MID(WheatBread91416[UPC],9,1),MID(WheatBread91416[UPC],11,1)),10))-48,"")</f>
        <v/>
      </c>
      <c r="D27" s="67" t="str">
        <f>IF(WheatBread91416[[#This Row],[Calc Check]]="","",IF(WheatBread91416[[#This Row],[Calc Check]]=10,IF(WheatBread91416[[#This Row],[UPC Check]]=0,"YES","NO"),IF(WheatBread91416[[#This Row],[Calc Check]]=WheatBread91416[[#This Row],[UPC Check]],"YES","NO")))</f>
        <v/>
      </c>
      <c r="E27" s="65"/>
      <c r="F27" s="65"/>
      <c r="G27" s="65"/>
      <c r="H27" s="65"/>
      <c r="I27" s="63"/>
      <c r="J27" s="63"/>
      <c r="K27" s="63"/>
      <c r="L27" s="65"/>
      <c r="M27" s="65"/>
      <c r="N27" s="65"/>
      <c r="O27" s="65"/>
      <c r="P27" s="65"/>
      <c r="Q27" s="66"/>
    </row>
    <row r="28" spans="1:17" ht="14.1" customHeight="1" x14ac:dyDescent="0.2">
      <c r="A28" s="64"/>
      <c r="B28" s="67" t="str">
        <f>IFERROR(CODE(RIGHT(WheatBread91416[[#This Row],[UPC]],1)) - 48,"")</f>
        <v/>
      </c>
      <c r="C28" s="67" t="str">
        <f>IFERROR(CODE(10 - MOD(3*SUM(MID(WheatBread91416[UPC],2,1),MID(WheatBread91416[UPC],4,1),MID(WheatBread91416[UPC],6,1),MID(WheatBread91416[UPC],8,1),MID(WheatBread91416[UPC],10,1),MID(WheatBread91416[UPC],12,1))+SUM(MID(WheatBread91416[UPC],1,1),MID(WheatBread91416[UPC],3,1),MID(WheatBread91416[UPC],5,1),MID(WheatBread91416[UPC],7,1),MID(WheatBread91416[UPC],9,1),MID(WheatBread91416[UPC],11,1)),10))-48,"")</f>
        <v/>
      </c>
      <c r="D28" s="67" t="str">
        <f>IF(WheatBread91416[[#This Row],[Calc Check]]="","",IF(WheatBread91416[[#This Row],[Calc Check]]=10,IF(WheatBread91416[[#This Row],[UPC Check]]=0,"YES","NO"),IF(WheatBread91416[[#This Row],[Calc Check]]=WheatBread91416[[#This Row],[UPC Check]],"YES","NO")))</f>
        <v/>
      </c>
      <c r="E28" s="65"/>
      <c r="F28" s="65"/>
      <c r="G28" s="65"/>
      <c r="H28" s="65"/>
      <c r="I28" s="63"/>
      <c r="J28" s="63"/>
      <c r="K28" s="63"/>
      <c r="L28" s="65"/>
      <c r="M28" s="65"/>
      <c r="N28" s="65"/>
      <c r="O28" s="65"/>
      <c r="P28" s="65"/>
      <c r="Q28" s="66"/>
    </row>
    <row r="29" spans="1:17" ht="14.1" customHeight="1" x14ac:dyDescent="0.2">
      <c r="A29" s="64"/>
      <c r="B29" s="67" t="str">
        <f>IFERROR(CODE(RIGHT(WheatBread91416[[#This Row],[UPC]],1)) - 48,"")</f>
        <v/>
      </c>
      <c r="C29" s="67" t="str">
        <f>IFERROR(CODE(10 - MOD(3*SUM(MID(WheatBread91416[UPC],2,1),MID(WheatBread91416[UPC],4,1),MID(WheatBread91416[UPC],6,1),MID(WheatBread91416[UPC],8,1),MID(WheatBread91416[UPC],10,1),MID(WheatBread91416[UPC],12,1))+SUM(MID(WheatBread91416[UPC],1,1),MID(WheatBread91416[UPC],3,1),MID(WheatBread91416[UPC],5,1),MID(WheatBread91416[UPC],7,1),MID(WheatBread91416[UPC],9,1),MID(WheatBread91416[UPC],11,1)),10))-48,"")</f>
        <v/>
      </c>
      <c r="D29" s="67" t="str">
        <f>IF(WheatBread91416[[#This Row],[Calc Check]]="","",IF(WheatBread91416[[#This Row],[Calc Check]]=10,IF(WheatBread91416[[#This Row],[UPC Check]]=0,"YES","NO"),IF(WheatBread91416[[#This Row],[Calc Check]]=WheatBread91416[[#This Row],[UPC Check]],"YES","NO")))</f>
        <v/>
      </c>
      <c r="E29" s="65"/>
      <c r="F29" s="65"/>
      <c r="G29" s="65"/>
      <c r="H29" s="65"/>
      <c r="I29" s="63"/>
      <c r="J29" s="63"/>
      <c r="K29" s="63"/>
      <c r="L29" s="65"/>
      <c r="M29" s="65"/>
      <c r="N29" s="65"/>
      <c r="O29" s="65"/>
      <c r="P29" s="65"/>
      <c r="Q29" s="66"/>
    </row>
    <row r="30" spans="1:17" ht="14.1" customHeight="1" x14ac:dyDescent="0.2">
      <c r="A30" s="64"/>
      <c r="B30" s="67" t="str">
        <f>IFERROR(CODE(RIGHT(WheatBread91416[[#This Row],[UPC]],1)) - 48,"")</f>
        <v/>
      </c>
      <c r="C30" s="67" t="str">
        <f>IFERROR(CODE(10 - MOD(3*SUM(MID(WheatBread91416[UPC],2,1),MID(WheatBread91416[UPC],4,1),MID(WheatBread91416[UPC],6,1),MID(WheatBread91416[UPC],8,1),MID(WheatBread91416[UPC],10,1),MID(WheatBread91416[UPC],12,1))+SUM(MID(WheatBread91416[UPC],1,1),MID(WheatBread91416[UPC],3,1),MID(WheatBread91416[UPC],5,1),MID(WheatBread91416[UPC],7,1),MID(WheatBread91416[UPC],9,1),MID(WheatBread91416[UPC],11,1)),10))-48,"")</f>
        <v/>
      </c>
      <c r="D30" s="67" t="str">
        <f>IF(WheatBread91416[[#This Row],[Calc Check]]="","",IF(WheatBread91416[[#This Row],[Calc Check]]=10,IF(WheatBread91416[[#This Row],[UPC Check]]=0,"YES","NO"),IF(WheatBread91416[[#This Row],[Calc Check]]=WheatBread91416[[#This Row],[UPC Check]],"YES","NO")))</f>
        <v/>
      </c>
      <c r="E30" s="65"/>
      <c r="F30" s="65"/>
      <c r="G30" s="65"/>
      <c r="H30" s="65"/>
      <c r="I30" s="63"/>
      <c r="J30" s="63"/>
      <c r="K30" s="63"/>
      <c r="L30" s="65"/>
      <c r="M30" s="65"/>
      <c r="N30" s="65"/>
      <c r="O30" s="65"/>
      <c r="P30" s="65"/>
      <c r="Q30" s="66"/>
    </row>
    <row r="31" spans="1:17" ht="14.1" customHeight="1" x14ac:dyDescent="0.2">
      <c r="A31" s="64"/>
      <c r="B31" s="67" t="str">
        <f>IFERROR(CODE(RIGHT(WheatBread91416[[#This Row],[UPC]],1)) - 48,"")</f>
        <v/>
      </c>
      <c r="C31" s="67" t="str">
        <f>IFERROR(CODE(10 - MOD(3*SUM(MID(WheatBread91416[UPC],2,1),MID(WheatBread91416[UPC],4,1),MID(WheatBread91416[UPC],6,1),MID(WheatBread91416[UPC],8,1),MID(WheatBread91416[UPC],10,1),MID(WheatBread91416[UPC],12,1))+SUM(MID(WheatBread91416[UPC],1,1),MID(WheatBread91416[UPC],3,1),MID(WheatBread91416[UPC],5,1),MID(WheatBread91416[UPC],7,1),MID(WheatBread91416[UPC],9,1),MID(WheatBread91416[UPC],11,1)),10))-48,"")</f>
        <v/>
      </c>
      <c r="D31" s="67" t="str">
        <f>IF(WheatBread91416[[#This Row],[Calc Check]]="","",IF(WheatBread91416[[#This Row],[Calc Check]]=10,IF(WheatBread91416[[#This Row],[UPC Check]]=0,"YES","NO"),IF(WheatBread91416[[#This Row],[Calc Check]]=WheatBread91416[[#This Row],[UPC Check]],"YES","NO")))</f>
        <v/>
      </c>
      <c r="E31" s="65"/>
      <c r="F31" s="65"/>
      <c r="G31" s="65"/>
      <c r="H31" s="65"/>
      <c r="I31" s="63"/>
      <c r="J31" s="63"/>
      <c r="K31" s="63"/>
      <c r="L31" s="65"/>
      <c r="M31" s="65"/>
      <c r="N31" s="65"/>
      <c r="O31" s="65"/>
      <c r="P31" s="65"/>
      <c r="Q31" s="66"/>
    </row>
    <row r="32" spans="1:17" ht="14.1" customHeight="1" x14ac:dyDescent="0.2">
      <c r="A32" s="64"/>
      <c r="B32" s="67" t="str">
        <f>IFERROR(CODE(RIGHT(WheatBread91416[[#This Row],[UPC]],1)) - 48,"")</f>
        <v/>
      </c>
      <c r="C32" s="67" t="str">
        <f>IFERROR(CODE(10 - MOD(3*SUM(MID(WheatBread91416[UPC],2,1),MID(WheatBread91416[UPC],4,1),MID(WheatBread91416[UPC],6,1),MID(WheatBread91416[UPC],8,1),MID(WheatBread91416[UPC],10,1),MID(WheatBread91416[UPC],12,1))+SUM(MID(WheatBread91416[UPC],1,1),MID(WheatBread91416[UPC],3,1),MID(WheatBread91416[UPC],5,1),MID(WheatBread91416[UPC],7,1),MID(WheatBread91416[UPC],9,1),MID(WheatBread91416[UPC],11,1)),10))-48,"")</f>
        <v/>
      </c>
      <c r="D32" s="67" t="str">
        <f>IF(WheatBread91416[[#This Row],[Calc Check]]="","",IF(WheatBread91416[[#This Row],[Calc Check]]=10,IF(WheatBread91416[[#This Row],[UPC Check]]=0,"YES","NO"),IF(WheatBread91416[[#This Row],[Calc Check]]=WheatBread91416[[#This Row],[UPC Check]],"YES","NO")))</f>
        <v/>
      </c>
      <c r="E32" s="65"/>
      <c r="F32" s="65"/>
      <c r="G32" s="65"/>
      <c r="H32" s="65"/>
      <c r="I32" s="63"/>
      <c r="J32" s="63"/>
      <c r="K32" s="63"/>
      <c r="L32" s="65"/>
      <c r="M32" s="65"/>
      <c r="N32" s="65"/>
      <c r="O32" s="65"/>
      <c r="P32" s="65"/>
      <c r="Q32" s="66"/>
    </row>
    <row r="33" spans="1:17" ht="14.1" customHeight="1" x14ac:dyDescent="0.2">
      <c r="A33" s="64"/>
      <c r="B33" s="67" t="str">
        <f>IFERROR(CODE(RIGHT(WheatBread91416[[#This Row],[UPC]],1)) - 48,"")</f>
        <v/>
      </c>
      <c r="C33" s="67" t="str">
        <f>IFERROR(CODE(10 - MOD(3*SUM(MID(WheatBread91416[UPC],2,1),MID(WheatBread91416[UPC],4,1),MID(WheatBread91416[UPC],6,1),MID(WheatBread91416[UPC],8,1),MID(WheatBread91416[UPC],10,1),MID(WheatBread91416[UPC],12,1))+SUM(MID(WheatBread91416[UPC],1,1),MID(WheatBread91416[UPC],3,1),MID(WheatBread91416[UPC],5,1),MID(WheatBread91416[UPC],7,1),MID(WheatBread91416[UPC],9,1),MID(WheatBread91416[UPC],11,1)),10))-48,"")</f>
        <v/>
      </c>
      <c r="D33" s="67" t="str">
        <f>IF(WheatBread91416[[#This Row],[Calc Check]]="","",IF(WheatBread91416[[#This Row],[Calc Check]]=10,IF(WheatBread91416[[#This Row],[UPC Check]]=0,"YES","NO"),IF(WheatBread91416[[#This Row],[Calc Check]]=WheatBread91416[[#This Row],[UPC Check]],"YES","NO")))</f>
        <v/>
      </c>
      <c r="E33" s="65"/>
      <c r="F33" s="65"/>
      <c r="G33" s="65"/>
      <c r="H33" s="65"/>
      <c r="I33" s="63"/>
      <c r="J33" s="63"/>
      <c r="K33" s="63"/>
      <c r="L33" s="65"/>
      <c r="M33" s="65"/>
      <c r="N33" s="65"/>
      <c r="O33" s="65"/>
      <c r="P33" s="65"/>
      <c r="Q33" s="66"/>
    </row>
    <row r="34" spans="1:17" ht="14.1" customHeight="1" x14ac:dyDescent="0.2">
      <c r="A34" s="64"/>
      <c r="B34" s="67" t="str">
        <f>IFERROR(CODE(RIGHT(WheatBread91416[[#This Row],[UPC]],1)) - 48,"")</f>
        <v/>
      </c>
      <c r="C34" s="67" t="str">
        <f>IFERROR(CODE(10 - MOD(3*SUM(MID(WheatBread91416[UPC],2,1),MID(WheatBread91416[UPC],4,1),MID(WheatBread91416[UPC],6,1),MID(WheatBread91416[UPC],8,1),MID(WheatBread91416[UPC],10,1),MID(WheatBread91416[UPC],12,1))+SUM(MID(WheatBread91416[UPC],1,1),MID(WheatBread91416[UPC],3,1),MID(WheatBread91416[UPC],5,1),MID(WheatBread91416[UPC],7,1),MID(WheatBread91416[UPC],9,1),MID(WheatBread91416[UPC],11,1)),10))-48,"")</f>
        <v/>
      </c>
      <c r="D34" s="67" t="str">
        <f>IF(WheatBread91416[[#This Row],[Calc Check]]="","",IF(WheatBread91416[[#This Row],[Calc Check]]=10,IF(WheatBread91416[[#This Row],[UPC Check]]=0,"YES","NO"),IF(WheatBread91416[[#This Row],[Calc Check]]=WheatBread91416[[#This Row],[UPC Check]],"YES","NO")))</f>
        <v/>
      </c>
      <c r="E34" s="65"/>
      <c r="F34" s="65"/>
      <c r="G34" s="65"/>
      <c r="H34" s="65"/>
      <c r="I34" s="63"/>
      <c r="J34" s="63"/>
      <c r="K34" s="63"/>
      <c r="L34" s="65"/>
      <c r="M34" s="65"/>
      <c r="N34" s="65"/>
      <c r="O34" s="65"/>
      <c r="P34" s="65"/>
      <c r="Q34" s="66"/>
    </row>
    <row r="35" spans="1:17" ht="14.1" customHeight="1" x14ac:dyDescent="0.2">
      <c r="A35" s="64"/>
      <c r="B35" s="67" t="str">
        <f>IFERROR(CODE(RIGHT(WheatBread91416[[#This Row],[UPC]],1)) - 48,"")</f>
        <v/>
      </c>
      <c r="C35" s="67" t="str">
        <f>IFERROR(CODE(10 - MOD(3*SUM(MID(WheatBread91416[UPC],2,1),MID(WheatBread91416[UPC],4,1),MID(WheatBread91416[UPC],6,1),MID(WheatBread91416[UPC],8,1),MID(WheatBread91416[UPC],10,1),MID(WheatBread91416[UPC],12,1))+SUM(MID(WheatBread91416[UPC],1,1),MID(WheatBread91416[UPC],3,1),MID(WheatBread91416[UPC],5,1),MID(WheatBread91416[UPC],7,1),MID(WheatBread91416[UPC],9,1),MID(WheatBread91416[UPC],11,1)),10))-48,"")</f>
        <v/>
      </c>
      <c r="D35" s="67" t="str">
        <f>IF(WheatBread91416[[#This Row],[Calc Check]]="","",IF(WheatBread91416[[#This Row],[Calc Check]]=10,IF(WheatBread91416[[#This Row],[UPC Check]]=0,"YES","NO"),IF(WheatBread91416[[#This Row],[Calc Check]]=WheatBread91416[[#This Row],[UPC Check]],"YES","NO")))</f>
        <v/>
      </c>
      <c r="E35" s="65"/>
      <c r="F35" s="65"/>
      <c r="G35" s="65"/>
      <c r="H35" s="65"/>
      <c r="I35" s="63"/>
      <c r="J35" s="63"/>
      <c r="K35" s="63"/>
      <c r="L35" s="65"/>
      <c r="M35" s="65"/>
      <c r="N35" s="65"/>
      <c r="O35" s="65"/>
      <c r="P35" s="65"/>
      <c r="Q35" s="66"/>
    </row>
    <row r="36" spans="1:17" ht="14.1" customHeight="1" x14ac:dyDescent="0.2">
      <c r="A36" s="64"/>
      <c r="B36" s="67" t="str">
        <f>IFERROR(CODE(RIGHT(WheatBread91416[[#This Row],[UPC]],1)) - 48,"")</f>
        <v/>
      </c>
      <c r="C36" s="67" t="str">
        <f>IFERROR(CODE(10 - MOD(3*SUM(MID(WheatBread91416[UPC],2,1),MID(WheatBread91416[UPC],4,1),MID(WheatBread91416[UPC],6,1),MID(WheatBread91416[UPC],8,1),MID(WheatBread91416[UPC],10,1),MID(WheatBread91416[UPC],12,1))+SUM(MID(WheatBread91416[UPC],1,1),MID(WheatBread91416[UPC],3,1),MID(WheatBread91416[UPC],5,1),MID(WheatBread91416[UPC],7,1),MID(WheatBread91416[UPC],9,1),MID(WheatBread91416[UPC],11,1)),10))-48,"")</f>
        <v/>
      </c>
      <c r="D36" s="67" t="str">
        <f>IF(WheatBread91416[[#This Row],[Calc Check]]="","",IF(WheatBread91416[[#This Row],[Calc Check]]=10,IF(WheatBread91416[[#This Row],[UPC Check]]=0,"YES","NO"),IF(WheatBread91416[[#This Row],[Calc Check]]=WheatBread91416[[#This Row],[UPC Check]],"YES","NO")))</f>
        <v/>
      </c>
      <c r="E36" s="65"/>
      <c r="F36" s="65"/>
      <c r="G36" s="65"/>
      <c r="H36" s="65"/>
      <c r="I36" s="63"/>
      <c r="J36" s="63"/>
      <c r="K36" s="63"/>
      <c r="L36" s="65"/>
      <c r="M36" s="65"/>
      <c r="N36" s="65"/>
      <c r="O36" s="65"/>
      <c r="P36" s="65"/>
      <c r="Q36" s="66"/>
    </row>
    <row r="37" spans="1:17" ht="14.1" customHeight="1" x14ac:dyDescent="0.2">
      <c r="A37" s="64"/>
      <c r="B37" s="67" t="str">
        <f>IFERROR(CODE(RIGHT(WheatBread91416[[#This Row],[UPC]],1)) - 48,"")</f>
        <v/>
      </c>
      <c r="C37" s="67" t="str">
        <f>IFERROR(CODE(10 - MOD(3*SUM(MID(WheatBread91416[UPC],2,1),MID(WheatBread91416[UPC],4,1),MID(WheatBread91416[UPC],6,1),MID(WheatBread91416[UPC],8,1),MID(WheatBread91416[UPC],10,1),MID(WheatBread91416[UPC],12,1))+SUM(MID(WheatBread91416[UPC],1,1),MID(WheatBread91416[UPC],3,1),MID(WheatBread91416[UPC],5,1),MID(WheatBread91416[UPC],7,1),MID(WheatBread91416[UPC],9,1),MID(WheatBread91416[UPC],11,1)),10))-48,"")</f>
        <v/>
      </c>
      <c r="D37" s="67" t="str">
        <f>IF(WheatBread91416[[#This Row],[Calc Check]]="","",IF(WheatBread91416[[#This Row],[Calc Check]]=10,IF(WheatBread91416[[#This Row],[UPC Check]]=0,"YES","NO"),IF(WheatBread91416[[#This Row],[Calc Check]]=WheatBread91416[[#This Row],[UPC Check]],"YES","NO")))</f>
        <v/>
      </c>
      <c r="E37" s="65"/>
      <c r="F37" s="65"/>
      <c r="G37" s="65"/>
      <c r="H37" s="65"/>
      <c r="I37" s="63"/>
      <c r="J37" s="63"/>
      <c r="K37" s="63"/>
      <c r="L37" s="65"/>
      <c r="M37" s="65"/>
      <c r="N37" s="65"/>
      <c r="O37" s="65"/>
      <c r="P37" s="65"/>
      <c r="Q37" s="66"/>
    </row>
    <row r="38" spans="1:17" ht="14.1" customHeight="1" x14ac:dyDescent="0.2">
      <c r="A38" s="64"/>
      <c r="B38" s="67" t="str">
        <f>IFERROR(CODE(RIGHT(WheatBread91416[[#This Row],[UPC]],1)) - 48,"")</f>
        <v/>
      </c>
      <c r="C38" s="67" t="str">
        <f>IFERROR(CODE(10 - MOD(3*SUM(MID(WheatBread91416[UPC],2,1),MID(WheatBread91416[UPC],4,1),MID(WheatBread91416[UPC],6,1),MID(WheatBread91416[UPC],8,1),MID(WheatBread91416[UPC],10,1),MID(WheatBread91416[UPC],12,1))+SUM(MID(WheatBread91416[UPC],1,1),MID(WheatBread91416[UPC],3,1),MID(WheatBread91416[UPC],5,1),MID(WheatBread91416[UPC],7,1),MID(WheatBread91416[UPC],9,1),MID(WheatBread91416[UPC],11,1)),10))-48,"")</f>
        <v/>
      </c>
      <c r="D38" s="67" t="str">
        <f>IF(WheatBread91416[[#This Row],[Calc Check]]="","",IF(WheatBread91416[[#This Row],[Calc Check]]=10,IF(WheatBread91416[[#This Row],[UPC Check]]=0,"YES","NO"),IF(WheatBread91416[[#This Row],[Calc Check]]=WheatBread91416[[#This Row],[UPC Check]],"YES","NO")))</f>
        <v/>
      </c>
      <c r="E38" s="65"/>
      <c r="F38" s="65"/>
      <c r="G38" s="65"/>
      <c r="H38" s="65"/>
      <c r="I38" s="63"/>
      <c r="J38" s="63"/>
      <c r="K38" s="63"/>
      <c r="L38" s="65"/>
      <c r="M38" s="65"/>
      <c r="N38" s="65"/>
      <c r="O38" s="65"/>
      <c r="P38" s="65"/>
      <c r="Q38" s="66"/>
    </row>
    <row r="39" spans="1:17" ht="14.1" customHeight="1" x14ac:dyDescent="0.2">
      <c r="A39" s="64"/>
      <c r="B39" s="67" t="str">
        <f>IFERROR(CODE(RIGHT(WheatBread91416[[#This Row],[UPC]],1)) - 48,"")</f>
        <v/>
      </c>
      <c r="C39" s="67" t="str">
        <f>IFERROR(CODE(10 - MOD(3*SUM(MID(WheatBread91416[UPC],2,1),MID(WheatBread91416[UPC],4,1),MID(WheatBread91416[UPC],6,1),MID(WheatBread91416[UPC],8,1),MID(WheatBread91416[UPC],10,1),MID(WheatBread91416[UPC],12,1))+SUM(MID(WheatBread91416[UPC],1,1),MID(WheatBread91416[UPC],3,1),MID(WheatBread91416[UPC],5,1),MID(WheatBread91416[UPC],7,1),MID(WheatBread91416[UPC],9,1),MID(WheatBread91416[UPC],11,1)),10))-48,"")</f>
        <v/>
      </c>
      <c r="D39" s="67" t="str">
        <f>IF(WheatBread91416[[#This Row],[Calc Check]]="","",IF(WheatBread91416[[#This Row],[Calc Check]]=10,IF(WheatBread91416[[#This Row],[UPC Check]]=0,"YES","NO"),IF(WheatBread91416[[#This Row],[Calc Check]]=WheatBread91416[[#This Row],[UPC Check]],"YES","NO")))</f>
        <v/>
      </c>
      <c r="E39" s="65"/>
      <c r="F39" s="65"/>
      <c r="G39" s="65"/>
      <c r="H39" s="65"/>
      <c r="I39" s="63"/>
      <c r="J39" s="63"/>
      <c r="K39" s="63"/>
      <c r="L39" s="65"/>
      <c r="M39" s="65"/>
      <c r="N39" s="65"/>
      <c r="O39" s="65"/>
      <c r="P39" s="65"/>
      <c r="Q39" s="66"/>
    </row>
    <row r="40" spans="1:17" ht="14.1" customHeight="1" x14ac:dyDescent="0.2">
      <c r="A40" s="64"/>
      <c r="B40" s="67" t="str">
        <f>IFERROR(CODE(RIGHT(WheatBread91416[[#This Row],[UPC]],1)) - 48,"")</f>
        <v/>
      </c>
      <c r="C40" s="67" t="str">
        <f>IFERROR(CODE(10 - MOD(3*SUM(MID(WheatBread91416[UPC],2,1),MID(WheatBread91416[UPC],4,1),MID(WheatBread91416[UPC],6,1),MID(WheatBread91416[UPC],8,1),MID(WheatBread91416[UPC],10,1),MID(WheatBread91416[UPC],12,1))+SUM(MID(WheatBread91416[UPC],1,1),MID(WheatBread91416[UPC],3,1),MID(WheatBread91416[UPC],5,1),MID(WheatBread91416[UPC],7,1),MID(WheatBread91416[UPC],9,1),MID(WheatBread91416[UPC],11,1)),10))-48,"")</f>
        <v/>
      </c>
      <c r="D40" s="67" t="str">
        <f>IF(WheatBread91416[[#This Row],[Calc Check]]="","",IF(WheatBread91416[[#This Row],[Calc Check]]=10,IF(WheatBread91416[[#This Row],[UPC Check]]=0,"YES","NO"),IF(WheatBread91416[[#This Row],[Calc Check]]=WheatBread91416[[#This Row],[UPC Check]],"YES","NO")))</f>
        <v/>
      </c>
      <c r="E40" s="65"/>
      <c r="F40" s="65"/>
      <c r="G40" s="65"/>
      <c r="H40" s="65"/>
      <c r="I40" s="63"/>
      <c r="J40" s="63"/>
      <c r="K40" s="63"/>
      <c r="L40" s="65"/>
      <c r="M40" s="65"/>
      <c r="N40" s="65"/>
      <c r="O40" s="65"/>
      <c r="P40" s="65"/>
      <c r="Q40" s="66"/>
    </row>
    <row r="41" spans="1:17" ht="14.1" customHeight="1" x14ac:dyDescent="0.2">
      <c r="A41" s="64"/>
      <c r="B41" s="67" t="str">
        <f>IFERROR(CODE(RIGHT(WheatBread91416[[#This Row],[UPC]],1)) - 48,"")</f>
        <v/>
      </c>
      <c r="C41" s="67" t="str">
        <f>IFERROR(CODE(10 - MOD(3*SUM(MID(WheatBread91416[UPC],2,1),MID(WheatBread91416[UPC],4,1),MID(WheatBread91416[UPC],6,1),MID(WheatBread91416[UPC],8,1),MID(WheatBread91416[UPC],10,1),MID(WheatBread91416[UPC],12,1))+SUM(MID(WheatBread91416[UPC],1,1),MID(WheatBread91416[UPC],3,1),MID(WheatBread91416[UPC],5,1),MID(WheatBread91416[UPC],7,1),MID(WheatBread91416[UPC],9,1),MID(WheatBread91416[UPC],11,1)),10))-48,"")</f>
        <v/>
      </c>
      <c r="D41" s="67" t="str">
        <f>IF(WheatBread91416[[#This Row],[Calc Check]]="","",IF(WheatBread91416[[#This Row],[Calc Check]]=10,IF(WheatBread91416[[#This Row],[UPC Check]]=0,"YES","NO"),IF(WheatBread91416[[#This Row],[Calc Check]]=WheatBread91416[[#This Row],[UPC Check]],"YES","NO")))</f>
        <v/>
      </c>
      <c r="E41" s="65"/>
      <c r="F41" s="65"/>
      <c r="G41" s="65"/>
      <c r="H41" s="65"/>
      <c r="I41" s="63"/>
      <c r="J41" s="63"/>
      <c r="K41" s="63"/>
      <c r="L41" s="65"/>
      <c r="M41" s="65"/>
      <c r="N41" s="65"/>
      <c r="O41" s="65"/>
      <c r="P41" s="65"/>
      <c r="Q41" s="66"/>
    </row>
    <row r="42" spans="1:17" ht="14.1" customHeight="1" x14ac:dyDescent="0.2">
      <c r="A42" s="64"/>
      <c r="B42" s="67" t="str">
        <f>IFERROR(CODE(RIGHT(WheatBread91416[[#This Row],[UPC]],1)) - 48,"")</f>
        <v/>
      </c>
      <c r="C42" s="67" t="str">
        <f>IFERROR(CODE(10 - MOD(3*SUM(MID(WheatBread91416[UPC],2,1),MID(WheatBread91416[UPC],4,1),MID(WheatBread91416[UPC],6,1),MID(WheatBread91416[UPC],8,1),MID(WheatBread91416[UPC],10,1),MID(WheatBread91416[UPC],12,1))+SUM(MID(WheatBread91416[UPC],1,1),MID(WheatBread91416[UPC],3,1),MID(WheatBread91416[UPC],5,1),MID(WheatBread91416[UPC],7,1),MID(WheatBread91416[UPC],9,1),MID(WheatBread91416[UPC],11,1)),10))-48,"")</f>
        <v/>
      </c>
      <c r="D42" s="67" t="str">
        <f>IF(WheatBread91416[[#This Row],[Calc Check]]="","",IF(WheatBread91416[[#This Row],[Calc Check]]=10,IF(WheatBread91416[[#This Row],[UPC Check]]=0,"YES","NO"),IF(WheatBread91416[[#This Row],[Calc Check]]=WheatBread91416[[#This Row],[UPC Check]],"YES","NO")))</f>
        <v/>
      </c>
      <c r="E42" s="65"/>
      <c r="F42" s="65"/>
      <c r="G42" s="65"/>
      <c r="H42" s="65"/>
      <c r="I42" s="63"/>
      <c r="J42" s="63"/>
      <c r="K42" s="63"/>
      <c r="L42" s="65"/>
      <c r="M42" s="65"/>
      <c r="N42" s="65"/>
      <c r="O42" s="65"/>
      <c r="P42" s="65"/>
      <c r="Q42" s="66"/>
    </row>
  </sheetData>
  <sheetProtection algorithmName="SHA-512" hashValue="TlOpxajfk6glm4rHx/uJ81tPcXXYRFFbmDOI3P2C0jVgrZiNRA20s8l/dYKrQ7sY9N8pvQiMAsMn9u/Og80LOg==" saltValue="WD7aUvRYwmYWG0kqugjAAw==" spinCount="100000" sheet="1" objects="1" scenarios="1" selectLockedCells="1"/>
  <mergeCells count="18">
    <mergeCell ref="A3:E3"/>
    <mergeCell ref="F3:I3"/>
    <mergeCell ref="A4:E4"/>
    <mergeCell ref="F4:I4"/>
    <mergeCell ref="A1:H1"/>
    <mergeCell ref="B13:D13"/>
    <mergeCell ref="B14:D14"/>
    <mergeCell ref="B15:D15"/>
    <mergeCell ref="B16:D16"/>
    <mergeCell ref="F5:I5"/>
    <mergeCell ref="A10:F10"/>
    <mergeCell ref="A11:F11"/>
    <mergeCell ref="A6:E6"/>
    <mergeCell ref="F6:I6"/>
    <mergeCell ref="A7:E7"/>
    <mergeCell ref="F7:I7"/>
    <mergeCell ref="F8:I8"/>
    <mergeCell ref="A5:E5"/>
  </mergeCells>
  <dataValidations count="3">
    <dataValidation type="list" operator="equal" allowBlank="1" showInputMessage="1" showErrorMessage="1" sqref="I24:K42">
      <formula1>"12,18,24,36"</formula1>
    </dataValidation>
    <dataValidation allowBlank="1" showInputMessage="1" sqref="Q24:Q42"/>
    <dataValidation type="list" allowBlank="1" showInputMessage="1" showErrorMessage="1" sqref="H24:H42">
      <formula1>"32,64"</formula1>
    </dataValidation>
  </dataValidations>
  <pageMargins left="0.7" right="0.7" top="0.75" bottom="0.75" header="0.3" footer="0.3"/>
  <pageSetup paperSize="5" orientation="landscape" r:id="rId1"/>
  <headerFooter>
    <oddHeader>&amp;C2017-2019 Louisiana WIC Approved Foods Product Review</oddHead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zoomScaleNormal="100" workbookViewId="0">
      <selection activeCell="A23" sqref="A23"/>
    </sheetView>
  </sheetViews>
  <sheetFormatPr defaultColWidth="8.7109375" defaultRowHeight="12.75" x14ac:dyDescent="0.2"/>
  <cols>
    <col min="1" max="1" width="21.42578125" style="19" customWidth="1"/>
    <col min="2" max="2" width="7.140625" style="19" customWidth="1"/>
    <col min="3" max="3" width="7" style="19" customWidth="1"/>
    <col min="4" max="4" width="7.140625" style="19" customWidth="1"/>
    <col min="5" max="6" width="18.140625" style="19" customWidth="1"/>
    <col min="7" max="7" width="23.42578125" style="19" customWidth="1"/>
    <col min="8" max="9" width="11.85546875" style="19" customWidth="1"/>
    <col min="10" max="10" width="17.85546875" style="19" customWidth="1"/>
    <col min="11" max="12" width="33.42578125" style="42" customWidth="1"/>
    <col min="13" max="13" width="13.5703125" style="19" customWidth="1"/>
    <col min="14" max="14" width="14.28515625" style="19" customWidth="1"/>
    <col min="15" max="15" width="13.5703125" style="19" customWidth="1"/>
    <col min="16" max="16" width="14.28515625" style="19" customWidth="1"/>
    <col min="17" max="17" width="13.85546875" style="19" customWidth="1"/>
    <col min="18" max="18" width="46.7109375" style="19" customWidth="1"/>
    <col min="19" max="16384" width="8.7109375" style="19"/>
  </cols>
  <sheetData>
    <row r="1" spans="1:16" s="11" customFormat="1" ht="99.95" customHeight="1" x14ac:dyDescent="0.2">
      <c r="A1" s="104" t="s">
        <v>271</v>
      </c>
      <c r="B1" s="104"/>
      <c r="C1" s="104"/>
      <c r="D1" s="104"/>
      <c r="E1" s="104"/>
      <c r="F1" s="104"/>
      <c r="G1" s="104"/>
    </row>
    <row r="2" spans="1:16" ht="15" x14ac:dyDescent="0.25">
      <c r="A2" s="31"/>
      <c r="B2" s="30"/>
      <c r="C2" s="35"/>
      <c r="D2" s="35"/>
      <c r="E2" s="31"/>
      <c r="F2" s="32"/>
      <c r="G2" s="32"/>
      <c r="H2" s="32"/>
      <c r="I2" s="32"/>
      <c r="J2" s="32"/>
      <c r="K2" s="85"/>
      <c r="L2" s="85"/>
      <c r="M2" s="31"/>
      <c r="N2" s="31"/>
      <c r="O2" s="34"/>
      <c r="P2" s="34"/>
    </row>
    <row r="3" spans="1:16" ht="14.1" customHeight="1" x14ac:dyDescent="0.2">
      <c r="A3" s="105" t="s">
        <v>75</v>
      </c>
      <c r="B3" s="105"/>
      <c r="C3" s="105"/>
      <c r="D3" s="105"/>
      <c r="E3" s="105"/>
      <c r="F3" s="105" t="s">
        <v>79</v>
      </c>
      <c r="G3" s="105"/>
      <c r="H3" s="105"/>
      <c r="I3" s="81"/>
      <c r="J3" s="81"/>
      <c r="K3" s="85"/>
      <c r="L3" s="85"/>
      <c r="M3" s="31"/>
      <c r="N3" s="31"/>
      <c r="O3" s="34"/>
      <c r="P3" s="34"/>
    </row>
    <row r="4" spans="1:16" ht="14.45" customHeight="1" x14ac:dyDescent="0.2">
      <c r="A4" s="102" t="s">
        <v>277</v>
      </c>
      <c r="B4" s="102"/>
      <c r="C4" s="102"/>
      <c r="D4" s="102"/>
      <c r="E4" s="102"/>
      <c r="F4" s="102" t="s">
        <v>267</v>
      </c>
      <c r="G4" s="102"/>
      <c r="H4" s="102"/>
      <c r="I4" s="82"/>
      <c r="J4" s="82"/>
      <c r="K4" s="85"/>
      <c r="L4" s="85"/>
      <c r="M4" s="36"/>
      <c r="N4" s="36"/>
      <c r="O4" s="37"/>
      <c r="P4" s="37"/>
    </row>
    <row r="5" spans="1:16" ht="14.45" customHeight="1" x14ac:dyDescent="0.2">
      <c r="A5" s="102" t="s">
        <v>272</v>
      </c>
      <c r="B5" s="102"/>
      <c r="C5" s="102"/>
      <c r="D5" s="102"/>
      <c r="E5" s="102"/>
      <c r="F5" s="102" t="s">
        <v>278</v>
      </c>
      <c r="G5" s="102"/>
      <c r="H5" s="102"/>
      <c r="I5" s="82"/>
      <c r="J5" s="82"/>
      <c r="K5" s="85"/>
      <c r="L5" s="85"/>
      <c r="M5" s="31"/>
      <c r="N5" s="31"/>
      <c r="O5" s="34"/>
      <c r="P5" s="34"/>
    </row>
    <row r="6" spans="1:16" ht="14.45" customHeight="1" x14ac:dyDescent="0.2">
      <c r="A6" s="102" t="s">
        <v>274</v>
      </c>
      <c r="B6" s="102"/>
      <c r="C6" s="102"/>
      <c r="D6" s="102"/>
      <c r="E6" s="102"/>
      <c r="F6" s="102" t="s">
        <v>279</v>
      </c>
      <c r="G6" s="102"/>
      <c r="H6" s="102"/>
      <c r="I6" s="82"/>
      <c r="J6" s="82"/>
      <c r="K6" s="85"/>
      <c r="L6" s="85"/>
      <c r="M6" s="31"/>
      <c r="N6" s="31"/>
      <c r="O6" s="34"/>
      <c r="P6" s="34"/>
    </row>
    <row r="7" spans="1:16" ht="14.45" customHeight="1" x14ac:dyDescent="0.2">
      <c r="A7" s="102" t="s">
        <v>273</v>
      </c>
      <c r="B7" s="102"/>
      <c r="C7" s="102"/>
      <c r="D7" s="102"/>
      <c r="E7" s="102"/>
      <c r="F7" s="102" t="s">
        <v>286</v>
      </c>
      <c r="G7" s="102"/>
      <c r="H7" s="102"/>
      <c r="I7" s="82"/>
      <c r="J7" s="82"/>
      <c r="K7" s="85"/>
      <c r="L7" s="85"/>
      <c r="M7" s="31"/>
      <c r="N7" s="31"/>
      <c r="O7" s="34"/>
      <c r="P7" s="34"/>
    </row>
    <row r="8" spans="1:16" ht="14.45" customHeight="1" x14ac:dyDescent="0.2">
      <c r="A8" s="102" t="s">
        <v>275</v>
      </c>
      <c r="B8" s="102"/>
      <c r="C8" s="102"/>
      <c r="D8" s="102"/>
      <c r="E8" s="102"/>
      <c r="F8" s="102"/>
      <c r="G8" s="102"/>
      <c r="H8" s="102"/>
      <c r="I8" s="82"/>
      <c r="J8" s="82"/>
      <c r="K8" s="85"/>
      <c r="L8" s="85"/>
      <c r="M8" s="31"/>
      <c r="N8" s="31"/>
      <c r="O8" s="34"/>
      <c r="P8" s="34"/>
    </row>
    <row r="9" spans="1:16" ht="14.45" customHeight="1" x14ac:dyDescent="0.2">
      <c r="A9" s="102" t="s">
        <v>276</v>
      </c>
      <c r="B9" s="102"/>
      <c r="C9" s="102"/>
      <c r="D9" s="102"/>
      <c r="E9" s="102"/>
      <c r="F9" s="102"/>
      <c r="G9" s="102"/>
      <c r="H9" s="102"/>
      <c r="I9" s="82"/>
      <c r="J9" s="82"/>
      <c r="K9" s="85"/>
      <c r="L9" s="85"/>
      <c r="M9" s="31"/>
      <c r="N9" s="31"/>
      <c r="O9" s="34"/>
      <c r="P9" s="34"/>
    </row>
    <row r="10" spans="1:16" ht="14.45" customHeight="1" x14ac:dyDescent="0.2">
      <c r="A10" s="102"/>
      <c r="B10" s="102"/>
      <c r="C10" s="102"/>
      <c r="D10" s="102"/>
      <c r="E10" s="102"/>
      <c r="F10" s="102"/>
      <c r="G10" s="102"/>
      <c r="H10" s="102"/>
      <c r="I10" s="82"/>
      <c r="J10" s="82"/>
      <c r="K10" s="85"/>
      <c r="L10" s="85"/>
      <c r="M10" s="31"/>
      <c r="N10" s="31"/>
      <c r="O10" s="34"/>
      <c r="P10" s="34"/>
    </row>
    <row r="11" spans="1:16" ht="14.1" customHeight="1" x14ac:dyDescent="0.2">
      <c r="A11" s="82"/>
      <c r="B11" s="82"/>
      <c r="C11" s="82"/>
      <c r="D11" s="82"/>
      <c r="E11" s="82"/>
      <c r="F11" s="83"/>
      <c r="G11" s="83"/>
      <c r="H11" s="83"/>
      <c r="I11" s="83"/>
      <c r="J11" s="83"/>
      <c r="K11" s="85"/>
      <c r="L11" s="85"/>
      <c r="M11" s="31"/>
      <c r="N11" s="31"/>
      <c r="O11" s="34"/>
      <c r="P11" s="34"/>
    </row>
    <row r="12" spans="1:16" ht="14.45" customHeight="1" x14ac:dyDescent="0.2">
      <c r="A12" s="82"/>
      <c r="B12" s="82"/>
      <c r="C12" s="82"/>
      <c r="D12" s="82"/>
      <c r="E12" s="82"/>
      <c r="F12" s="83"/>
      <c r="G12" s="83"/>
      <c r="H12" s="83"/>
      <c r="I12" s="83"/>
      <c r="J12" s="83"/>
      <c r="K12" s="85"/>
      <c r="L12" s="85"/>
      <c r="M12" s="31"/>
      <c r="N12" s="31"/>
      <c r="O12" s="34"/>
      <c r="P12" s="34"/>
    </row>
    <row r="13" spans="1:16" ht="14.45" customHeight="1" x14ac:dyDescent="0.2">
      <c r="B13" s="112" t="s">
        <v>44</v>
      </c>
      <c r="C13" s="112"/>
      <c r="D13" s="112"/>
      <c r="E13" s="112"/>
      <c r="F13" s="112"/>
      <c r="G13" s="112"/>
      <c r="H13" s="83"/>
      <c r="I13" s="83"/>
      <c r="J13" s="83"/>
      <c r="K13" s="85"/>
      <c r="L13" s="85"/>
      <c r="M13" s="31"/>
      <c r="N13" s="31"/>
      <c r="O13" s="34"/>
      <c r="P13" s="34"/>
    </row>
    <row r="14" spans="1:16" ht="14.1" customHeight="1" x14ac:dyDescent="0.2">
      <c r="B14" s="111" t="s">
        <v>280</v>
      </c>
      <c r="C14" s="111"/>
      <c r="D14" s="111"/>
      <c r="E14" s="111"/>
      <c r="F14" s="111"/>
      <c r="G14" s="111"/>
      <c r="H14" s="83"/>
      <c r="I14" s="83"/>
      <c r="J14" s="83"/>
      <c r="K14" s="85"/>
      <c r="L14" s="85"/>
      <c r="M14" s="31"/>
      <c r="N14" s="31"/>
      <c r="O14" s="34"/>
      <c r="P14" s="34"/>
    </row>
    <row r="15" spans="1:16" ht="14.1" customHeight="1" x14ac:dyDescent="0.2">
      <c r="B15" s="111" t="s">
        <v>281</v>
      </c>
      <c r="C15" s="111"/>
      <c r="D15" s="111"/>
      <c r="E15" s="111"/>
      <c r="F15" s="111"/>
      <c r="G15" s="111"/>
      <c r="H15" s="83"/>
      <c r="I15" s="83"/>
      <c r="J15" s="83"/>
      <c r="K15" s="85"/>
      <c r="L15" s="85"/>
      <c r="M15" s="31"/>
      <c r="N15" s="31"/>
      <c r="O15" s="34"/>
      <c r="P15" s="34"/>
    </row>
    <row r="16" spans="1:16" ht="14.45" customHeight="1" x14ac:dyDescent="0.2">
      <c r="A16" s="82"/>
      <c r="B16" s="111" t="s">
        <v>282</v>
      </c>
      <c r="C16" s="111"/>
      <c r="D16" s="111"/>
      <c r="E16" s="111"/>
      <c r="F16" s="111"/>
      <c r="G16" s="111"/>
      <c r="H16" s="83"/>
      <c r="I16" s="83"/>
      <c r="J16" s="83"/>
      <c r="K16" s="85"/>
      <c r="L16" s="85"/>
      <c r="M16" s="31"/>
      <c r="N16" s="31"/>
      <c r="O16" s="34"/>
      <c r="P16" s="34"/>
    </row>
    <row r="17" spans="1:16" s="44" customFormat="1" ht="14.45" customHeight="1" x14ac:dyDescent="0.2">
      <c r="A17" s="49"/>
      <c r="B17" s="49"/>
      <c r="C17" s="49"/>
      <c r="D17" s="49"/>
      <c r="E17" s="50"/>
      <c r="F17" s="107"/>
      <c r="G17" s="107"/>
      <c r="H17" s="107"/>
      <c r="I17" s="84"/>
      <c r="J17" s="84"/>
      <c r="K17" s="52"/>
      <c r="L17" s="52"/>
      <c r="M17" s="45"/>
      <c r="N17" s="45"/>
      <c r="O17" s="53"/>
      <c r="P17" s="53"/>
    </row>
    <row r="18" spans="1:16" s="44" customFormat="1" x14ac:dyDescent="0.2">
      <c r="A18" s="57" t="s">
        <v>61</v>
      </c>
      <c r="B18" s="45"/>
      <c r="C18" s="45"/>
      <c r="D18" s="45"/>
      <c r="E18" s="45"/>
      <c r="F18" s="45"/>
      <c r="G18" s="83"/>
      <c r="H18" s="45"/>
      <c r="I18" s="45"/>
      <c r="J18" s="45"/>
      <c r="K18" s="52"/>
      <c r="L18" s="52"/>
      <c r="M18" s="45"/>
      <c r="N18" s="45"/>
      <c r="O18" s="53"/>
      <c r="P18" s="53"/>
    </row>
    <row r="19" spans="1:16" s="44" customFormat="1" x14ac:dyDescent="0.2">
      <c r="A19" s="45" t="s">
        <v>48</v>
      </c>
      <c r="B19" s="45"/>
      <c r="C19" s="45"/>
      <c r="D19" s="45"/>
      <c r="E19" s="45"/>
      <c r="F19" s="45"/>
      <c r="G19" s="83"/>
      <c r="H19" s="45"/>
      <c r="I19" s="45"/>
      <c r="J19" s="45"/>
      <c r="K19" s="52"/>
      <c r="L19" s="52"/>
      <c r="M19" s="45"/>
      <c r="N19" s="45"/>
      <c r="O19" s="53"/>
      <c r="P19" s="53"/>
    </row>
    <row r="20" spans="1:16" ht="14.25" x14ac:dyDescent="0.2">
      <c r="A20" s="54" t="s">
        <v>62</v>
      </c>
      <c r="B20" s="39"/>
      <c r="C20" s="39"/>
      <c r="D20" s="39"/>
      <c r="E20" s="39"/>
      <c r="F20" s="39"/>
      <c r="G20" s="32"/>
      <c r="H20" s="31"/>
      <c r="I20" s="31"/>
      <c r="J20" s="31"/>
      <c r="K20" s="38"/>
      <c r="L20" s="38"/>
      <c r="M20" s="31"/>
      <c r="N20" s="31"/>
      <c r="O20" s="34"/>
      <c r="P20" s="34"/>
    </row>
    <row r="21" spans="1:16" ht="14.25" x14ac:dyDescent="0.2">
      <c r="A21" s="53"/>
      <c r="B21" s="34"/>
      <c r="C21" s="40"/>
      <c r="D21" s="40"/>
      <c r="E21" s="34"/>
      <c r="F21" s="40"/>
      <c r="G21" s="41"/>
      <c r="H21" s="34"/>
      <c r="I21" s="34"/>
      <c r="J21" s="34"/>
      <c r="K21" s="1"/>
      <c r="L21" s="1"/>
      <c r="M21" s="34"/>
      <c r="N21" s="34"/>
      <c r="O21" s="34"/>
      <c r="P21" s="34"/>
    </row>
    <row r="22" spans="1:16" ht="36.950000000000003" customHeight="1" x14ac:dyDescent="0.2">
      <c r="A22" s="60" t="s">
        <v>0</v>
      </c>
      <c r="B22" s="61" t="s">
        <v>73</v>
      </c>
      <c r="C22" s="61" t="s">
        <v>74</v>
      </c>
      <c r="D22" s="61" t="s">
        <v>1</v>
      </c>
      <c r="E22" s="61" t="s">
        <v>50</v>
      </c>
      <c r="F22" s="61" t="s">
        <v>51</v>
      </c>
      <c r="G22" s="61" t="s">
        <v>70</v>
      </c>
      <c r="H22" s="61" t="s">
        <v>283</v>
      </c>
      <c r="I22" s="61" t="s">
        <v>285</v>
      </c>
      <c r="J22" s="61" t="s">
        <v>284</v>
      </c>
      <c r="K22" s="62" t="s">
        <v>52</v>
      </c>
      <c r="L22" s="19"/>
    </row>
    <row r="23" spans="1:16" ht="14.1" customHeight="1" x14ac:dyDescent="0.2">
      <c r="A23" s="64"/>
      <c r="B23" s="67" t="str">
        <f>IFERROR(CODE(RIGHT(WheatBread351012172223[[#This Row],[UPC]],1)) - 48,"")</f>
        <v/>
      </c>
      <c r="C23" s="67" t="str">
        <f>IFERROR(CODE(10 - MOD(3*SUM(MID(WheatBread351012172223[UPC],2,1),MID(WheatBread351012172223[UPC],4,1),MID(WheatBread351012172223[UPC],6,1),MID(WheatBread351012172223[UPC],8,1),MID(WheatBread351012172223[UPC],10,1),MID(WheatBread351012172223[UPC],12,1))+SUM(MID(WheatBread351012172223[UPC],1,1),MID(WheatBread351012172223[UPC],3,1),MID(WheatBread351012172223[UPC],5,1),MID(WheatBread351012172223[UPC],7,1),MID(WheatBread351012172223[UPC],9,1),MID(WheatBread351012172223[UPC],11,1)),10))-48,"")</f>
        <v/>
      </c>
      <c r="D23" s="67" t="str">
        <f>IF(WheatBread351012172223[[#This Row],[Calc Check]]="","",IF(WheatBread351012172223[[#This Row],[Calc Check]]=10,IF(WheatBread351012172223[[#This Row],[UPC Check]]=0,"YES","NO"),IF(WheatBread351012172223[[#This Row],[Calc Check]]=WheatBread351012172223[[#This Row],[UPC Check]],"YES","NO")))</f>
        <v/>
      </c>
      <c r="E23" s="65"/>
      <c r="F23" s="65"/>
      <c r="G23" s="65"/>
      <c r="H23" s="70"/>
      <c r="I23" s="70"/>
      <c r="J23" s="70"/>
      <c r="K23" s="66"/>
      <c r="L23" s="19"/>
    </row>
    <row r="24" spans="1:16" ht="14.1" customHeight="1" x14ac:dyDescent="0.2">
      <c r="A24" s="64"/>
      <c r="B24" s="67" t="str">
        <f>IFERROR(CODE(RIGHT(WheatBread351012172223[[#This Row],[UPC]],1)) - 48,"")</f>
        <v/>
      </c>
      <c r="C24" s="67" t="str">
        <f>IFERROR(CODE(10 - MOD(3*SUM(MID(WheatBread351012172223[UPC],2,1),MID(WheatBread351012172223[UPC],4,1),MID(WheatBread351012172223[UPC],6,1),MID(WheatBread351012172223[UPC],8,1),MID(WheatBread351012172223[UPC],10,1),MID(WheatBread351012172223[UPC],12,1))+SUM(MID(WheatBread351012172223[UPC],1,1),MID(WheatBread351012172223[UPC],3,1),MID(WheatBread351012172223[UPC],5,1),MID(WheatBread351012172223[UPC],7,1),MID(WheatBread351012172223[UPC],9,1),MID(WheatBread351012172223[UPC],11,1)),10))-48,"")</f>
        <v/>
      </c>
      <c r="D24" s="67" t="str">
        <f>IF(WheatBread351012172223[[#This Row],[Calc Check]]="","",IF(WheatBread351012172223[[#This Row],[Calc Check]]=10,IF(WheatBread351012172223[[#This Row],[UPC Check]]=0,"YES","NO"),IF(WheatBread351012172223[[#This Row],[Calc Check]]=WheatBread351012172223[[#This Row],[UPC Check]],"YES","NO")))</f>
        <v/>
      </c>
      <c r="E24" s="65"/>
      <c r="F24" s="65"/>
      <c r="G24" s="65"/>
      <c r="H24" s="70"/>
      <c r="I24" s="70"/>
      <c r="J24" s="70"/>
      <c r="K24" s="66"/>
      <c r="L24" s="19"/>
    </row>
    <row r="25" spans="1:16" ht="14.1" customHeight="1" x14ac:dyDescent="0.2">
      <c r="A25" s="64"/>
      <c r="B25" s="67" t="str">
        <f>IFERROR(CODE(RIGHT(WheatBread351012172223[[#This Row],[UPC]],1)) - 48,"")</f>
        <v/>
      </c>
      <c r="C25" s="67" t="str">
        <f>IFERROR(CODE(10 - MOD(3*SUM(MID(WheatBread351012172223[UPC],2,1),MID(WheatBread351012172223[UPC],4,1),MID(WheatBread351012172223[UPC],6,1),MID(WheatBread351012172223[UPC],8,1),MID(WheatBread351012172223[UPC],10,1),MID(WheatBread351012172223[UPC],12,1))+SUM(MID(WheatBread351012172223[UPC],1,1),MID(WheatBread351012172223[UPC],3,1),MID(WheatBread351012172223[UPC],5,1),MID(WheatBread351012172223[UPC],7,1),MID(WheatBread351012172223[UPC],9,1),MID(WheatBread351012172223[UPC],11,1)),10))-48,"")</f>
        <v/>
      </c>
      <c r="D25" s="67" t="str">
        <f>IF(WheatBread351012172223[[#This Row],[Calc Check]]="","",IF(WheatBread351012172223[[#This Row],[Calc Check]]=10,IF(WheatBread351012172223[[#This Row],[UPC Check]]=0,"YES","NO"),IF(WheatBread351012172223[[#This Row],[Calc Check]]=WheatBread351012172223[[#This Row],[UPC Check]],"YES","NO")))</f>
        <v/>
      </c>
      <c r="E25" s="65"/>
      <c r="F25" s="65"/>
      <c r="G25" s="65"/>
      <c r="H25" s="70"/>
      <c r="I25" s="70"/>
      <c r="J25" s="70"/>
      <c r="K25" s="66"/>
      <c r="L25" s="19"/>
    </row>
    <row r="26" spans="1:16" ht="14.1" customHeight="1" x14ac:dyDescent="0.2">
      <c r="A26" s="64"/>
      <c r="B26" s="67" t="str">
        <f>IFERROR(CODE(RIGHT(WheatBread351012172223[[#This Row],[UPC]],1)) - 48,"")</f>
        <v/>
      </c>
      <c r="C26" s="67" t="str">
        <f>IFERROR(CODE(10 - MOD(3*SUM(MID(WheatBread351012172223[UPC],2,1),MID(WheatBread351012172223[UPC],4,1),MID(WheatBread351012172223[UPC],6,1),MID(WheatBread351012172223[UPC],8,1),MID(WheatBread351012172223[UPC],10,1),MID(WheatBread351012172223[UPC],12,1))+SUM(MID(WheatBread351012172223[UPC],1,1),MID(WheatBread351012172223[UPC],3,1),MID(WheatBread351012172223[UPC],5,1),MID(WheatBread351012172223[UPC],7,1),MID(WheatBread351012172223[UPC],9,1),MID(WheatBread351012172223[UPC],11,1)),10))-48,"")</f>
        <v/>
      </c>
      <c r="D26" s="67" t="str">
        <f>IF(WheatBread351012172223[[#This Row],[Calc Check]]="","",IF(WheatBread351012172223[[#This Row],[Calc Check]]=10,IF(WheatBread351012172223[[#This Row],[UPC Check]]=0,"YES","NO"),IF(WheatBread351012172223[[#This Row],[Calc Check]]=WheatBread351012172223[[#This Row],[UPC Check]],"YES","NO")))</f>
        <v/>
      </c>
      <c r="E26" s="65"/>
      <c r="F26" s="65"/>
      <c r="G26" s="65"/>
      <c r="H26" s="70"/>
      <c r="I26" s="70"/>
      <c r="J26" s="70"/>
      <c r="K26" s="66"/>
      <c r="L26" s="19"/>
    </row>
    <row r="27" spans="1:16" ht="14.1" customHeight="1" x14ac:dyDescent="0.2">
      <c r="A27" s="64"/>
      <c r="B27" s="67" t="str">
        <f>IFERROR(CODE(RIGHT(WheatBread351012172223[[#This Row],[UPC]],1)) - 48,"")</f>
        <v/>
      </c>
      <c r="C27" s="67" t="str">
        <f>IFERROR(CODE(10 - MOD(3*SUM(MID(WheatBread351012172223[UPC],2,1),MID(WheatBread351012172223[UPC],4,1),MID(WheatBread351012172223[UPC],6,1),MID(WheatBread351012172223[UPC],8,1),MID(WheatBread351012172223[UPC],10,1),MID(WheatBread351012172223[UPC],12,1))+SUM(MID(WheatBread351012172223[UPC],1,1),MID(WheatBread351012172223[UPC],3,1),MID(WheatBread351012172223[UPC],5,1),MID(WheatBread351012172223[UPC],7,1),MID(WheatBread351012172223[UPC],9,1),MID(WheatBread351012172223[UPC],11,1)),10))-48,"")</f>
        <v/>
      </c>
      <c r="D27" s="67" t="str">
        <f>IF(WheatBread351012172223[[#This Row],[Calc Check]]="","",IF(WheatBread351012172223[[#This Row],[Calc Check]]=10,IF(WheatBread351012172223[[#This Row],[UPC Check]]=0,"YES","NO"),IF(WheatBread351012172223[[#This Row],[Calc Check]]=WheatBread351012172223[[#This Row],[UPC Check]],"YES","NO")))</f>
        <v/>
      </c>
      <c r="E27" s="65"/>
      <c r="F27" s="65"/>
      <c r="G27" s="65"/>
      <c r="H27" s="70"/>
      <c r="I27" s="70"/>
      <c r="J27" s="70"/>
      <c r="K27" s="66"/>
      <c r="L27" s="19"/>
    </row>
    <row r="28" spans="1:16" ht="14.1" customHeight="1" x14ac:dyDescent="0.2">
      <c r="A28" s="64"/>
      <c r="B28" s="67" t="str">
        <f>IFERROR(CODE(RIGHT(WheatBread351012172223[[#This Row],[UPC]],1)) - 48,"")</f>
        <v/>
      </c>
      <c r="C28" s="67" t="str">
        <f>IFERROR(CODE(10 - MOD(3*SUM(MID(WheatBread351012172223[UPC],2,1),MID(WheatBread351012172223[UPC],4,1),MID(WheatBread351012172223[UPC],6,1),MID(WheatBread351012172223[UPC],8,1),MID(WheatBread351012172223[UPC],10,1),MID(WheatBread351012172223[UPC],12,1))+SUM(MID(WheatBread351012172223[UPC],1,1),MID(WheatBread351012172223[UPC],3,1),MID(WheatBread351012172223[UPC],5,1),MID(WheatBread351012172223[UPC],7,1),MID(WheatBread351012172223[UPC],9,1),MID(WheatBread351012172223[UPC],11,1)),10))-48,"")</f>
        <v/>
      </c>
      <c r="D28" s="67" t="str">
        <f>IF(WheatBread351012172223[[#This Row],[Calc Check]]="","",IF(WheatBread351012172223[[#This Row],[Calc Check]]=10,IF(WheatBread351012172223[[#This Row],[UPC Check]]=0,"YES","NO"),IF(WheatBread351012172223[[#This Row],[Calc Check]]=WheatBread351012172223[[#This Row],[UPC Check]],"YES","NO")))</f>
        <v/>
      </c>
      <c r="E28" s="65"/>
      <c r="F28" s="65"/>
      <c r="G28" s="65"/>
      <c r="H28" s="70"/>
      <c r="I28" s="70"/>
      <c r="J28" s="70"/>
      <c r="K28" s="66"/>
      <c r="L28" s="19"/>
    </row>
    <row r="29" spans="1:16" ht="14.1" customHeight="1" x14ac:dyDescent="0.2">
      <c r="A29" s="64"/>
      <c r="B29" s="67" t="str">
        <f>IFERROR(CODE(RIGHT(WheatBread351012172223[[#This Row],[UPC]],1)) - 48,"")</f>
        <v/>
      </c>
      <c r="C29" s="67" t="str">
        <f>IFERROR(CODE(10 - MOD(3*SUM(MID(WheatBread351012172223[UPC],2,1),MID(WheatBread351012172223[UPC],4,1),MID(WheatBread351012172223[UPC],6,1),MID(WheatBread351012172223[UPC],8,1),MID(WheatBread351012172223[UPC],10,1),MID(WheatBread351012172223[UPC],12,1))+SUM(MID(WheatBread351012172223[UPC],1,1),MID(WheatBread351012172223[UPC],3,1),MID(WheatBread351012172223[UPC],5,1),MID(WheatBread351012172223[UPC],7,1),MID(WheatBread351012172223[UPC],9,1),MID(WheatBread351012172223[UPC],11,1)),10))-48,"")</f>
        <v/>
      </c>
      <c r="D29" s="67" t="str">
        <f>IF(WheatBread351012172223[[#This Row],[Calc Check]]="","",IF(WheatBread351012172223[[#This Row],[Calc Check]]=10,IF(WheatBread351012172223[[#This Row],[UPC Check]]=0,"YES","NO"),IF(WheatBread351012172223[[#This Row],[Calc Check]]=WheatBread351012172223[[#This Row],[UPC Check]],"YES","NO")))</f>
        <v/>
      </c>
      <c r="E29" s="65"/>
      <c r="F29" s="65"/>
      <c r="G29" s="65"/>
      <c r="H29" s="70"/>
      <c r="I29" s="70"/>
      <c r="J29" s="70"/>
      <c r="K29" s="66"/>
      <c r="L29" s="19"/>
    </row>
    <row r="30" spans="1:16" ht="14.1" customHeight="1" x14ac:dyDescent="0.2">
      <c r="A30" s="64"/>
      <c r="B30" s="67" t="str">
        <f>IFERROR(CODE(RIGHT(WheatBread351012172223[[#This Row],[UPC]],1)) - 48,"")</f>
        <v/>
      </c>
      <c r="C30" s="67" t="str">
        <f>IFERROR(CODE(10 - MOD(3*SUM(MID(WheatBread351012172223[UPC],2,1),MID(WheatBread351012172223[UPC],4,1),MID(WheatBread351012172223[UPC],6,1),MID(WheatBread351012172223[UPC],8,1),MID(WheatBread351012172223[UPC],10,1),MID(WheatBread351012172223[UPC],12,1))+SUM(MID(WheatBread351012172223[UPC],1,1),MID(WheatBread351012172223[UPC],3,1),MID(WheatBread351012172223[UPC],5,1),MID(WheatBread351012172223[UPC],7,1),MID(WheatBread351012172223[UPC],9,1),MID(WheatBread351012172223[UPC],11,1)),10))-48,"")</f>
        <v/>
      </c>
      <c r="D30" s="67" t="str">
        <f>IF(WheatBread351012172223[[#This Row],[Calc Check]]="","",IF(WheatBread351012172223[[#This Row],[Calc Check]]=10,IF(WheatBread351012172223[[#This Row],[UPC Check]]=0,"YES","NO"),IF(WheatBread351012172223[[#This Row],[Calc Check]]=WheatBread351012172223[[#This Row],[UPC Check]],"YES","NO")))</f>
        <v/>
      </c>
      <c r="E30" s="65"/>
      <c r="F30" s="65"/>
      <c r="G30" s="65"/>
      <c r="H30" s="70"/>
      <c r="I30" s="70"/>
      <c r="J30" s="70"/>
      <c r="K30" s="66"/>
      <c r="L30" s="19"/>
    </row>
    <row r="31" spans="1:16" ht="14.1" customHeight="1" x14ac:dyDescent="0.2">
      <c r="A31" s="64"/>
      <c r="B31" s="67" t="str">
        <f>IFERROR(CODE(RIGHT(WheatBread351012172223[[#This Row],[UPC]],1)) - 48,"")</f>
        <v/>
      </c>
      <c r="C31" s="67" t="str">
        <f>IFERROR(CODE(10 - MOD(3*SUM(MID(WheatBread351012172223[UPC],2,1),MID(WheatBread351012172223[UPC],4,1),MID(WheatBread351012172223[UPC],6,1),MID(WheatBread351012172223[UPC],8,1),MID(WheatBread351012172223[UPC],10,1),MID(WheatBread351012172223[UPC],12,1))+SUM(MID(WheatBread351012172223[UPC],1,1),MID(WheatBread351012172223[UPC],3,1),MID(WheatBread351012172223[UPC],5,1),MID(WheatBread351012172223[UPC],7,1),MID(WheatBread351012172223[UPC],9,1),MID(WheatBread351012172223[UPC],11,1)),10))-48,"")</f>
        <v/>
      </c>
      <c r="D31" s="67" t="str">
        <f>IF(WheatBread351012172223[[#This Row],[Calc Check]]="","",IF(WheatBread351012172223[[#This Row],[Calc Check]]=10,IF(WheatBread351012172223[[#This Row],[UPC Check]]=0,"YES","NO"),IF(WheatBread351012172223[[#This Row],[Calc Check]]=WheatBread351012172223[[#This Row],[UPC Check]],"YES","NO")))</f>
        <v/>
      </c>
      <c r="E31" s="65"/>
      <c r="F31" s="65"/>
      <c r="G31" s="65"/>
      <c r="H31" s="70"/>
      <c r="I31" s="70"/>
      <c r="J31" s="70"/>
      <c r="K31" s="66"/>
      <c r="L31" s="19"/>
    </row>
    <row r="32" spans="1:16" ht="14.1" customHeight="1" x14ac:dyDescent="0.2">
      <c r="A32" s="64"/>
      <c r="B32" s="67" t="str">
        <f>IFERROR(CODE(RIGHT(WheatBread351012172223[[#This Row],[UPC]],1)) - 48,"")</f>
        <v/>
      </c>
      <c r="C32" s="67" t="str">
        <f>IFERROR(CODE(10 - MOD(3*SUM(MID(WheatBread351012172223[UPC],2,1),MID(WheatBread351012172223[UPC],4,1),MID(WheatBread351012172223[UPC],6,1),MID(WheatBread351012172223[UPC],8,1),MID(WheatBread351012172223[UPC],10,1),MID(WheatBread351012172223[UPC],12,1))+SUM(MID(WheatBread351012172223[UPC],1,1),MID(WheatBread351012172223[UPC],3,1),MID(WheatBread351012172223[UPC],5,1),MID(WheatBread351012172223[UPC],7,1),MID(WheatBread351012172223[UPC],9,1),MID(WheatBread351012172223[UPC],11,1)),10))-48,"")</f>
        <v/>
      </c>
      <c r="D32" s="67" t="str">
        <f>IF(WheatBread351012172223[[#This Row],[Calc Check]]="","",IF(WheatBread351012172223[[#This Row],[Calc Check]]=10,IF(WheatBread351012172223[[#This Row],[UPC Check]]=0,"YES","NO"),IF(WheatBread351012172223[[#This Row],[Calc Check]]=WheatBread351012172223[[#This Row],[UPC Check]],"YES","NO")))</f>
        <v/>
      </c>
      <c r="E32" s="65"/>
      <c r="F32" s="65"/>
      <c r="G32" s="65"/>
      <c r="H32" s="70"/>
      <c r="I32" s="70"/>
      <c r="J32" s="70"/>
      <c r="K32" s="66"/>
      <c r="L32" s="19"/>
    </row>
    <row r="33" spans="1:12" ht="14.1" customHeight="1" x14ac:dyDescent="0.2">
      <c r="A33" s="64"/>
      <c r="B33" s="67" t="str">
        <f>IFERROR(CODE(RIGHT(WheatBread351012172223[[#This Row],[UPC]],1)) - 48,"")</f>
        <v/>
      </c>
      <c r="C33" s="67" t="str">
        <f>IFERROR(CODE(10 - MOD(3*SUM(MID(WheatBread351012172223[UPC],2,1),MID(WheatBread351012172223[UPC],4,1),MID(WheatBread351012172223[UPC],6,1),MID(WheatBread351012172223[UPC],8,1),MID(WheatBread351012172223[UPC],10,1),MID(WheatBread351012172223[UPC],12,1))+SUM(MID(WheatBread351012172223[UPC],1,1),MID(WheatBread351012172223[UPC],3,1),MID(WheatBread351012172223[UPC],5,1),MID(WheatBread351012172223[UPC],7,1),MID(WheatBread351012172223[UPC],9,1),MID(WheatBread351012172223[UPC],11,1)),10))-48,"")</f>
        <v/>
      </c>
      <c r="D33" s="67" t="str">
        <f>IF(WheatBread351012172223[[#This Row],[Calc Check]]="","",IF(WheatBread351012172223[[#This Row],[Calc Check]]=10,IF(WheatBread351012172223[[#This Row],[UPC Check]]=0,"YES","NO"),IF(WheatBread351012172223[[#This Row],[Calc Check]]=WheatBread351012172223[[#This Row],[UPC Check]],"YES","NO")))</f>
        <v/>
      </c>
      <c r="E33" s="65"/>
      <c r="F33" s="65"/>
      <c r="G33" s="65"/>
      <c r="H33" s="70"/>
      <c r="I33" s="70"/>
      <c r="J33" s="70"/>
      <c r="K33" s="66"/>
      <c r="L33" s="19"/>
    </row>
    <row r="34" spans="1:12" ht="14.1" customHeight="1" x14ac:dyDescent="0.2">
      <c r="A34" s="64"/>
      <c r="B34" s="67" t="str">
        <f>IFERROR(CODE(RIGHT(WheatBread351012172223[[#This Row],[UPC]],1)) - 48,"")</f>
        <v/>
      </c>
      <c r="C34" s="67" t="str">
        <f>IFERROR(CODE(10 - MOD(3*SUM(MID(WheatBread351012172223[UPC],2,1),MID(WheatBread351012172223[UPC],4,1),MID(WheatBread351012172223[UPC],6,1),MID(WheatBread351012172223[UPC],8,1),MID(WheatBread351012172223[UPC],10,1),MID(WheatBread351012172223[UPC],12,1))+SUM(MID(WheatBread351012172223[UPC],1,1),MID(WheatBread351012172223[UPC],3,1),MID(WheatBread351012172223[UPC],5,1),MID(WheatBread351012172223[UPC],7,1),MID(WheatBread351012172223[UPC],9,1),MID(WheatBread351012172223[UPC],11,1)),10))-48,"")</f>
        <v/>
      </c>
      <c r="D34" s="67" t="str">
        <f>IF(WheatBread351012172223[[#This Row],[Calc Check]]="","",IF(WheatBread351012172223[[#This Row],[Calc Check]]=10,IF(WheatBread351012172223[[#This Row],[UPC Check]]=0,"YES","NO"),IF(WheatBread351012172223[[#This Row],[Calc Check]]=WheatBread351012172223[[#This Row],[UPC Check]],"YES","NO")))</f>
        <v/>
      </c>
      <c r="E34" s="65"/>
      <c r="F34" s="65"/>
      <c r="G34" s="65"/>
      <c r="H34" s="70"/>
      <c r="I34" s="70"/>
      <c r="J34" s="70"/>
      <c r="K34" s="66"/>
      <c r="L34" s="19"/>
    </row>
    <row r="35" spans="1:12" ht="14.1" customHeight="1" x14ac:dyDescent="0.2">
      <c r="A35" s="64"/>
      <c r="B35" s="67" t="str">
        <f>IFERROR(CODE(RIGHT(WheatBread351012172223[[#This Row],[UPC]],1)) - 48,"")</f>
        <v/>
      </c>
      <c r="C35" s="67" t="str">
        <f>IFERROR(CODE(10 - MOD(3*SUM(MID(WheatBread351012172223[UPC],2,1),MID(WheatBread351012172223[UPC],4,1),MID(WheatBread351012172223[UPC],6,1),MID(WheatBread351012172223[UPC],8,1),MID(WheatBread351012172223[UPC],10,1),MID(WheatBread351012172223[UPC],12,1))+SUM(MID(WheatBread351012172223[UPC],1,1),MID(WheatBread351012172223[UPC],3,1),MID(WheatBread351012172223[UPC],5,1),MID(WheatBread351012172223[UPC],7,1),MID(WheatBread351012172223[UPC],9,1),MID(WheatBread351012172223[UPC],11,1)),10))-48,"")</f>
        <v/>
      </c>
      <c r="D35" s="67" t="str">
        <f>IF(WheatBread351012172223[[#This Row],[Calc Check]]="","",IF(WheatBread351012172223[[#This Row],[Calc Check]]=10,IF(WheatBread351012172223[[#This Row],[UPC Check]]=0,"YES","NO"),IF(WheatBread351012172223[[#This Row],[Calc Check]]=WheatBread351012172223[[#This Row],[UPC Check]],"YES","NO")))</f>
        <v/>
      </c>
      <c r="E35" s="65"/>
      <c r="F35" s="65"/>
      <c r="G35" s="65"/>
      <c r="H35" s="70"/>
      <c r="I35" s="70"/>
      <c r="J35" s="70"/>
      <c r="K35" s="66"/>
      <c r="L35" s="19"/>
    </row>
    <row r="36" spans="1:12" ht="14.1" customHeight="1" x14ac:dyDescent="0.2">
      <c r="A36" s="64"/>
      <c r="B36" s="67" t="str">
        <f>IFERROR(CODE(RIGHT(WheatBread351012172223[[#This Row],[UPC]],1)) - 48,"")</f>
        <v/>
      </c>
      <c r="C36" s="67" t="str">
        <f>IFERROR(CODE(10 - MOD(3*SUM(MID(WheatBread351012172223[UPC],2,1),MID(WheatBread351012172223[UPC],4,1),MID(WheatBread351012172223[UPC],6,1),MID(WheatBread351012172223[UPC],8,1),MID(WheatBread351012172223[UPC],10,1),MID(WheatBread351012172223[UPC],12,1))+SUM(MID(WheatBread351012172223[UPC],1,1),MID(WheatBread351012172223[UPC],3,1),MID(WheatBread351012172223[UPC],5,1),MID(WheatBread351012172223[UPC],7,1),MID(WheatBread351012172223[UPC],9,1),MID(WheatBread351012172223[UPC],11,1)),10))-48,"")</f>
        <v/>
      </c>
      <c r="D36" s="67" t="str">
        <f>IF(WheatBread351012172223[[#This Row],[Calc Check]]="","",IF(WheatBread351012172223[[#This Row],[Calc Check]]=10,IF(WheatBread351012172223[[#This Row],[UPC Check]]=0,"YES","NO"),IF(WheatBread351012172223[[#This Row],[Calc Check]]=WheatBread351012172223[[#This Row],[UPC Check]],"YES","NO")))</f>
        <v/>
      </c>
      <c r="E36" s="65"/>
      <c r="F36" s="65"/>
      <c r="G36" s="65"/>
      <c r="H36" s="70"/>
      <c r="I36" s="70"/>
      <c r="J36" s="70"/>
      <c r="K36" s="66"/>
      <c r="L36" s="19"/>
    </row>
    <row r="37" spans="1:12" ht="14.1" customHeight="1" x14ac:dyDescent="0.2">
      <c r="A37" s="64"/>
      <c r="B37" s="67" t="str">
        <f>IFERROR(CODE(RIGHT(WheatBread351012172223[[#This Row],[UPC]],1)) - 48,"")</f>
        <v/>
      </c>
      <c r="C37" s="67" t="str">
        <f>IFERROR(CODE(10 - MOD(3*SUM(MID(WheatBread351012172223[UPC],2,1),MID(WheatBread351012172223[UPC],4,1),MID(WheatBread351012172223[UPC],6,1),MID(WheatBread351012172223[UPC],8,1),MID(WheatBread351012172223[UPC],10,1),MID(WheatBread351012172223[UPC],12,1))+SUM(MID(WheatBread351012172223[UPC],1,1),MID(WheatBread351012172223[UPC],3,1),MID(WheatBread351012172223[UPC],5,1),MID(WheatBread351012172223[UPC],7,1),MID(WheatBread351012172223[UPC],9,1),MID(WheatBread351012172223[UPC],11,1)),10))-48,"")</f>
        <v/>
      </c>
      <c r="D37" s="67" t="str">
        <f>IF(WheatBread351012172223[[#This Row],[Calc Check]]="","",IF(WheatBread351012172223[[#This Row],[Calc Check]]=10,IF(WheatBread351012172223[[#This Row],[UPC Check]]=0,"YES","NO"),IF(WheatBread351012172223[[#This Row],[Calc Check]]=WheatBread351012172223[[#This Row],[UPC Check]],"YES","NO")))</f>
        <v/>
      </c>
      <c r="E37" s="65"/>
      <c r="F37" s="65"/>
      <c r="G37" s="65"/>
      <c r="H37" s="70"/>
      <c r="I37" s="70"/>
      <c r="J37" s="70"/>
      <c r="K37" s="66"/>
      <c r="L37" s="19"/>
    </row>
    <row r="38" spans="1:12" ht="14.1" customHeight="1" x14ac:dyDescent="0.2">
      <c r="A38" s="64"/>
      <c r="B38" s="67" t="str">
        <f>IFERROR(CODE(RIGHT(WheatBread351012172223[[#This Row],[UPC]],1)) - 48,"")</f>
        <v/>
      </c>
      <c r="C38" s="67" t="str">
        <f>IFERROR(CODE(10 - MOD(3*SUM(MID(WheatBread351012172223[UPC],2,1),MID(WheatBread351012172223[UPC],4,1),MID(WheatBread351012172223[UPC],6,1),MID(WheatBread351012172223[UPC],8,1),MID(WheatBread351012172223[UPC],10,1),MID(WheatBread351012172223[UPC],12,1))+SUM(MID(WheatBread351012172223[UPC],1,1),MID(WheatBread351012172223[UPC],3,1),MID(WheatBread351012172223[UPC],5,1),MID(WheatBread351012172223[UPC],7,1),MID(WheatBread351012172223[UPC],9,1),MID(WheatBread351012172223[UPC],11,1)),10))-48,"")</f>
        <v/>
      </c>
      <c r="D38" s="67" t="str">
        <f>IF(WheatBread351012172223[[#This Row],[Calc Check]]="","",IF(WheatBread351012172223[[#This Row],[Calc Check]]=10,IF(WheatBread351012172223[[#This Row],[UPC Check]]=0,"YES","NO"),IF(WheatBread351012172223[[#This Row],[Calc Check]]=WheatBread351012172223[[#This Row],[UPC Check]],"YES","NO")))</f>
        <v/>
      </c>
      <c r="E38" s="65"/>
      <c r="F38" s="65"/>
      <c r="G38" s="65"/>
      <c r="H38" s="70"/>
      <c r="I38" s="70"/>
      <c r="J38" s="70"/>
      <c r="K38" s="66"/>
      <c r="L38" s="19"/>
    </row>
    <row r="39" spans="1:12" ht="14.1" customHeight="1" x14ac:dyDescent="0.2">
      <c r="A39" s="64"/>
      <c r="B39" s="67" t="str">
        <f>IFERROR(CODE(RIGHT(WheatBread351012172223[[#This Row],[UPC]],1)) - 48,"")</f>
        <v/>
      </c>
      <c r="C39" s="67" t="str">
        <f>IFERROR(CODE(10 - MOD(3*SUM(MID(WheatBread351012172223[UPC],2,1),MID(WheatBread351012172223[UPC],4,1),MID(WheatBread351012172223[UPC],6,1),MID(WheatBread351012172223[UPC],8,1),MID(WheatBread351012172223[UPC],10,1),MID(WheatBread351012172223[UPC],12,1))+SUM(MID(WheatBread351012172223[UPC],1,1),MID(WheatBread351012172223[UPC],3,1),MID(WheatBread351012172223[UPC],5,1),MID(WheatBread351012172223[UPC],7,1),MID(WheatBread351012172223[UPC],9,1),MID(WheatBread351012172223[UPC],11,1)),10))-48,"")</f>
        <v/>
      </c>
      <c r="D39" s="67" t="str">
        <f>IF(WheatBread351012172223[[#This Row],[Calc Check]]="","",IF(WheatBread351012172223[[#This Row],[Calc Check]]=10,IF(WheatBread351012172223[[#This Row],[UPC Check]]=0,"YES","NO"),IF(WheatBread351012172223[[#This Row],[Calc Check]]=WheatBread351012172223[[#This Row],[UPC Check]],"YES","NO")))</f>
        <v/>
      </c>
      <c r="E39" s="65"/>
      <c r="F39" s="65"/>
      <c r="G39" s="65"/>
      <c r="H39" s="70"/>
      <c r="I39" s="70"/>
      <c r="J39" s="70"/>
      <c r="K39" s="66"/>
      <c r="L39" s="19"/>
    </row>
    <row r="40" spans="1:12" ht="14.1" customHeight="1" x14ac:dyDescent="0.2">
      <c r="A40" s="64"/>
      <c r="B40" s="67" t="str">
        <f>IFERROR(CODE(RIGHT(WheatBread351012172223[[#This Row],[UPC]],1)) - 48,"")</f>
        <v/>
      </c>
      <c r="C40" s="67" t="str">
        <f>IFERROR(CODE(10 - MOD(3*SUM(MID(WheatBread351012172223[UPC],2,1),MID(WheatBread351012172223[UPC],4,1),MID(WheatBread351012172223[UPC],6,1),MID(WheatBread351012172223[UPC],8,1),MID(WheatBread351012172223[UPC],10,1),MID(WheatBread351012172223[UPC],12,1))+SUM(MID(WheatBread351012172223[UPC],1,1),MID(WheatBread351012172223[UPC],3,1),MID(WheatBread351012172223[UPC],5,1),MID(WheatBread351012172223[UPC],7,1),MID(WheatBread351012172223[UPC],9,1),MID(WheatBread351012172223[UPC],11,1)),10))-48,"")</f>
        <v/>
      </c>
      <c r="D40" s="67" t="str">
        <f>IF(WheatBread351012172223[[#This Row],[Calc Check]]="","",IF(WheatBread351012172223[[#This Row],[Calc Check]]=10,IF(WheatBread351012172223[[#This Row],[UPC Check]]=0,"YES","NO"),IF(WheatBread351012172223[[#This Row],[Calc Check]]=WheatBread351012172223[[#This Row],[UPC Check]],"YES","NO")))</f>
        <v/>
      </c>
      <c r="E40" s="65"/>
      <c r="F40" s="65"/>
      <c r="G40" s="65"/>
      <c r="H40" s="70"/>
      <c r="I40" s="70"/>
      <c r="J40" s="70"/>
      <c r="K40" s="66"/>
      <c r="L40" s="19"/>
    </row>
    <row r="41" spans="1:12" ht="14.1" customHeight="1" x14ac:dyDescent="0.2">
      <c r="A41" s="64"/>
      <c r="B41" s="67" t="str">
        <f>IFERROR(CODE(RIGHT(WheatBread351012172223[[#This Row],[UPC]],1)) - 48,"")</f>
        <v/>
      </c>
      <c r="C41" s="67" t="str">
        <f>IFERROR(CODE(10 - MOD(3*SUM(MID(WheatBread351012172223[UPC],2,1),MID(WheatBread351012172223[UPC],4,1),MID(WheatBread351012172223[UPC],6,1),MID(WheatBread351012172223[UPC],8,1),MID(WheatBread351012172223[UPC],10,1),MID(WheatBread351012172223[UPC],12,1))+SUM(MID(WheatBread351012172223[UPC],1,1),MID(WheatBread351012172223[UPC],3,1),MID(WheatBread351012172223[UPC],5,1),MID(WheatBread351012172223[UPC],7,1),MID(WheatBread351012172223[UPC],9,1),MID(WheatBread351012172223[UPC],11,1)),10))-48,"")</f>
        <v/>
      </c>
      <c r="D41" s="67" t="str">
        <f>IF(WheatBread351012172223[[#This Row],[Calc Check]]="","",IF(WheatBread351012172223[[#This Row],[Calc Check]]=10,IF(WheatBread351012172223[[#This Row],[UPC Check]]=0,"YES","NO"),IF(WheatBread351012172223[[#This Row],[Calc Check]]=WheatBread351012172223[[#This Row],[UPC Check]],"YES","NO")))</f>
        <v/>
      </c>
      <c r="E41" s="65"/>
      <c r="F41" s="65"/>
      <c r="G41" s="65"/>
      <c r="H41" s="70"/>
      <c r="I41" s="70"/>
      <c r="J41" s="70"/>
      <c r="K41" s="66"/>
      <c r="L41" s="19"/>
    </row>
  </sheetData>
  <sheetProtection algorithmName="SHA-512" hashValue="PG5gddhBqG6nvp9UQilwb4UO9mDOF0uAuy3An36+g3n9cX+t6sFY3u3yloAfjYJwDsTqkfsGc81opAnWnJRM3A==" saltValue="PewSTnICzoZMDwkcJ2zMdQ==" spinCount="100000" sheet="1" objects="1" scenarios="1" selectLockedCells="1"/>
  <mergeCells count="22">
    <mergeCell ref="F17:H17"/>
    <mergeCell ref="B15:G15"/>
    <mergeCell ref="B16:G16"/>
    <mergeCell ref="F6:H6"/>
    <mergeCell ref="F7:H7"/>
    <mergeCell ref="B13:G13"/>
    <mergeCell ref="B14:G14"/>
    <mergeCell ref="A6:E6"/>
    <mergeCell ref="A7:E7"/>
    <mergeCell ref="A8:E8"/>
    <mergeCell ref="F8:H8"/>
    <mergeCell ref="A9:E9"/>
    <mergeCell ref="F9:H9"/>
    <mergeCell ref="A10:E10"/>
    <mergeCell ref="F10:H10"/>
    <mergeCell ref="A5:E5"/>
    <mergeCell ref="F5:H5"/>
    <mergeCell ref="A1:G1"/>
    <mergeCell ref="A3:E3"/>
    <mergeCell ref="F3:H3"/>
    <mergeCell ref="A4:E4"/>
    <mergeCell ref="F4:H4"/>
  </mergeCells>
  <dataValidations count="4">
    <dataValidation allowBlank="1" showInputMessage="1" sqref="K23:K41"/>
    <dataValidation type="list" allowBlank="1" showErrorMessage="1" errorTitle="Invalid Package Size" error="Please enter either 8 or 16 for the package size." sqref="H23:H41">
      <formula1>"8,16"</formula1>
    </dataValidation>
    <dataValidation type="list" allowBlank="1" showInputMessage="1" showErrorMessage="1" errorTitle="Invalid Entry" error="Use the dropdown menu to select a WIC-approved flavor." promptTitle="Cheese Flavor" prompt="Use the dropdown menu to select the approved cheese flavor." sqref="J23:J41">
      <formula1>"American,Mild Cheddar,Medium Cheddar,Mozzarella (part skim),Swiss"</formula1>
    </dataValidation>
    <dataValidation type="list" allowBlank="1" showInputMessage="1" showErrorMessage="1" errorTitle="Invalid Entry" error="Please enter &quot;Yes&quot; or &quot;No&quot;, or use the dropdown menu." sqref="I23:I41">
      <formula1>"Yes,No"</formula1>
    </dataValidation>
  </dataValidations>
  <pageMargins left="0.7" right="0.7" top="0.75" bottom="0.75" header="0.3" footer="0.3"/>
  <pageSetup paperSize="5" orientation="landscape" r:id="rId1"/>
  <headerFooter>
    <oddHeader>&amp;C2017-2019 Louisiana WIC Approved Foods Product Review</oddHead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zoomScaleNormal="100" workbookViewId="0">
      <selection activeCell="A20" sqref="A20"/>
    </sheetView>
  </sheetViews>
  <sheetFormatPr defaultColWidth="8.7109375" defaultRowHeight="12.75" x14ac:dyDescent="0.2"/>
  <cols>
    <col min="1" max="1" width="19.140625" style="19" customWidth="1"/>
    <col min="2" max="4" width="7.140625" style="19" customWidth="1"/>
    <col min="5" max="5" width="17.140625" style="19" customWidth="1"/>
    <col min="6" max="6" width="15.85546875" style="19" customWidth="1"/>
    <col min="7" max="7" width="14.140625" style="19" customWidth="1"/>
    <col min="8" max="8" width="12.140625" style="19" customWidth="1"/>
    <col min="9" max="9" width="15.85546875" style="42" customWidth="1"/>
    <col min="10" max="10" width="17.85546875" style="42" customWidth="1"/>
    <col min="11" max="11" width="18" style="19" customWidth="1"/>
    <col min="12" max="12" width="38.140625" style="19" customWidth="1"/>
    <col min="13" max="13" width="22.7109375" style="19" customWidth="1"/>
    <col min="14" max="20" width="13.5703125" style="19" customWidth="1"/>
    <col min="21" max="21" width="34.140625" style="19" customWidth="1"/>
    <col min="22" max="16384" width="8.7109375" style="19"/>
  </cols>
  <sheetData>
    <row r="1" spans="1:14" s="11" customFormat="1" ht="99.95" customHeight="1" x14ac:dyDescent="0.2">
      <c r="A1" s="104" t="s">
        <v>224</v>
      </c>
      <c r="B1" s="104"/>
      <c r="C1" s="104"/>
      <c r="D1" s="104"/>
      <c r="E1" s="104"/>
      <c r="F1" s="104"/>
      <c r="G1" s="104"/>
      <c r="H1" s="104"/>
    </row>
    <row r="2" spans="1:14" ht="15" x14ac:dyDescent="0.25">
      <c r="A2" s="31"/>
      <c r="B2" s="30"/>
      <c r="C2" s="35"/>
      <c r="D2" s="35"/>
      <c r="E2" s="31"/>
      <c r="F2" s="32"/>
      <c r="G2" s="32"/>
      <c r="H2" s="32"/>
      <c r="I2" s="33"/>
      <c r="J2" s="33"/>
      <c r="K2" s="31"/>
      <c r="L2" s="31"/>
      <c r="M2" s="34"/>
      <c r="N2" s="34"/>
    </row>
    <row r="3" spans="1:14" ht="37.5" customHeight="1" x14ac:dyDescent="0.2">
      <c r="A3" s="105" t="s">
        <v>75</v>
      </c>
      <c r="B3" s="105"/>
      <c r="C3" s="105"/>
      <c r="D3" s="105"/>
      <c r="E3" s="105"/>
      <c r="F3" s="105" t="s">
        <v>79</v>
      </c>
      <c r="G3" s="105"/>
      <c r="H3" s="105"/>
      <c r="I3" s="105"/>
      <c r="J3" s="33"/>
      <c r="K3" s="31"/>
      <c r="L3" s="31"/>
      <c r="M3" s="34"/>
      <c r="N3" s="34"/>
    </row>
    <row r="4" spans="1:14" ht="14.45" customHeight="1" x14ac:dyDescent="0.2">
      <c r="A4" s="102" t="s">
        <v>228</v>
      </c>
      <c r="B4" s="102"/>
      <c r="C4" s="102"/>
      <c r="D4" s="102"/>
      <c r="E4" s="102"/>
      <c r="F4" s="102" t="s">
        <v>229</v>
      </c>
      <c r="G4" s="102"/>
      <c r="H4" s="102"/>
      <c r="I4" s="102"/>
      <c r="J4" s="33"/>
      <c r="K4" s="36"/>
      <c r="L4" s="36"/>
      <c r="M4" s="37"/>
      <c r="N4" s="37"/>
    </row>
    <row r="5" spans="1:14" ht="14.45" customHeight="1" x14ac:dyDescent="0.2">
      <c r="A5" s="102"/>
      <c r="B5" s="102"/>
      <c r="C5" s="102"/>
      <c r="D5" s="102"/>
      <c r="E5" s="102"/>
      <c r="F5" s="107" t="s">
        <v>230</v>
      </c>
      <c r="G5" s="107"/>
      <c r="H5" s="107"/>
      <c r="I5" s="107"/>
      <c r="J5" s="33"/>
      <c r="K5" s="36"/>
      <c r="L5" s="36"/>
      <c r="M5" s="37"/>
      <c r="N5" s="37"/>
    </row>
    <row r="6" spans="1:14" ht="14.45" customHeight="1" x14ac:dyDescent="0.2">
      <c r="A6" s="102"/>
      <c r="B6" s="102"/>
      <c r="C6" s="102"/>
      <c r="D6" s="102"/>
      <c r="E6" s="102"/>
      <c r="F6" s="109"/>
      <c r="G6" s="109"/>
      <c r="H6" s="109"/>
      <c r="I6" s="109"/>
      <c r="J6" s="33"/>
      <c r="K6" s="36"/>
      <c r="L6" s="36"/>
      <c r="M6" s="37"/>
      <c r="N6" s="37"/>
    </row>
    <row r="7" spans="1:14" ht="14.25" x14ac:dyDescent="0.2">
      <c r="A7" s="45"/>
      <c r="B7" s="45"/>
      <c r="C7" s="48"/>
      <c r="D7" s="48"/>
      <c r="E7" s="45"/>
      <c r="F7" s="46"/>
      <c r="G7" s="32"/>
      <c r="H7" s="32"/>
      <c r="I7" s="33"/>
      <c r="J7" s="33"/>
      <c r="K7" s="31"/>
      <c r="L7" s="31"/>
      <c r="M7" s="34"/>
      <c r="N7" s="34"/>
    </row>
    <row r="8" spans="1:14" ht="14.45" customHeight="1" x14ac:dyDescent="0.2">
      <c r="A8" s="105" t="s">
        <v>44</v>
      </c>
      <c r="B8" s="105"/>
      <c r="C8" s="105"/>
      <c r="D8" s="105"/>
      <c r="E8" s="105"/>
      <c r="F8" s="105"/>
      <c r="G8" s="105"/>
      <c r="H8" s="105"/>
      <c r="I8" s="105"/>
      <c r="J8" s="33"/>
      <c r="K8" s="31"/>
      <c r="L8" s="31"/>
      <c r="M8" s="34"/>
      <c r="N8" s="34"/>
    </row>
    <row r="9" spans="1:14" ht="24.95" customHeight="1" x14ac:dyDescent="0.2">
      <c r="A9" s="106" t="s">
        <v>231</v>
      </c>
      <c r="B9" s="106"/>
      <c r="C9" s="106"/>
      <c r="D9" s="106"/>
      <c r="E9" s="106"/>
      <c r="F9" s="106"/>
      <c r="G9" s="106"/>
      <c r="H9" s="106"/>
      <c r="I9" s="106"/>
      <c r="J9" s="38"/>
      <c r="K9" s="31"/>
      <c r="L9" s="31"/>
      <c r="M9" s="34"/>
      <c r="N9" s="34"/>
    </row>
    <row r="10" spans="1:14" ht="24.95" customHeight="1" x14ac:dyDescent="0.2">
      <c r="A10" s="106" t="s">
        <v>241</v>
      </c>
      <c r="B10" s="106"/>
      <c r="C10" s="106"/>
      <c r="D10" s="106"/>
      <c r="E10" s="106"/>
      <c r="F10" s="106"/>
      <c r="G10" s="106"/>
      <c r="H10" s="106"/>
      <c r="I10" s="106"/>
      <c r="J10" s="38"/>
      <c r="K10" s="31"/>
      <c r="L10" s="31"/>
      <c r="M10" s="34"/>
      <c r="N10" s="34"/>
    </row>
    <row r="11" spans="1:14" ht="24.95" customHeight="1" x14ac:dyDescent="0.2">
      <c r="A11" s="106" t="s">
        <v>232</v>
      </c>
      <c r="B11" s="106"/>
      <c r="C11" s="106"/>
      <c r="D11" s="106"/>
      <c r="E11" s="106"/>
      <c r="F11" s="106"/>
      <c r="G11" s="106"/>
      <c r="H11" s="106"/>
      <c r="I11" s="106"/>
      <c r="J11" s="38"/>
      <c r="K11" s="31"/>
      <c r="L11" s="31"/>
      <c r="M11" s="34"/>
      <c r="N11" s="34"/>
    </row>
    <row r="12" spans="1:14" ht="24.95" customHeight="1" x14ac:dyDescent="0.2">
      <c r="A12" s="106"/>
      <c r="B12" s="106"/>
      <c r="C12" s="106"/>
      <c r="D12" s="106"/>
      <c r="E12" s="106"/>
      <c r="F12" s="106"/>
      <c r="G12" s="106"/>
      <c r="H12" s="106"/>
      <c r="I12" s="106"/>
      <c r="J12" s="38"/>
      <c r="K12" s="31"/>
      <c r="L12" s="31"/>
      <c r="M12" s="34"/>
      <c r="N12" s="34"/>
    </row>
    <row r="13" spans="1:14" s="44" customFormat="1" x14ac:dyDescent="0.2">
      <c r="A13" s="49"/>
      <c r="B13" s="49"/>
      <c r="C13" s="49"/>
      <c r="D13" s="49"/>
      <c r="E13" s="50"/>
      <c r="F13" s="51"/>
      <c r="G13" s="47"/>
      <c r="H13" s="52"/>
      <c r="I13" s="52"/>
      <c r="J13" s="52"/>
      <c r="K13" s="45"/>
      <c r="L13" s="45"/>
      <c r="M13" s="53"/>
      <c r="N13" s="53"/>
    </row>
    <row r="14" spans="1:14" s="44" customFormat="1" x14ac:dyDescent="0.2">
      <c r="A14" s="57" t="s">
        <v>61</v>
      </c>
      <c r="B14" s="45"/>
      <c r="C14" s="45"/>
      <c r="D14" s="45"/>
      <c r="E14" s="45"/>
      <c r="F14" s="45"/>
      <c r="G14" s="46"/>
      <c r="H14" s="45"/>
      <c r="I14" s="52"/>
      <c r="J14" s="52"/>
      <c r="K14" s="45"/>
      <c r="L14" s="45"/>
      <c r="M14" s="53"/>
      <c r="N14" s="53"/>
    </row>
    <row r="15" spans="1:14" s="44" customFormat="1" x14ac:dyDescent="0.2">
      <c r="A15" s="45" t="s">
        <v>48</v>
      </c>
      <c r="B15" s="45"/>
      <c r="C15" s="45"/>
      <c r="D15" s="45"/>
      <c r="E15" s="45"/>
      <c r="F15" s="45"/>
      <c r="G15" s="46"/>
      <c r="H15" s="45"/>
      <c r="I15" s="52"/>
      <c r="J15" s="52"/>
      <c r="K15" s="45"/>
      <c r="L15" s="45"/>
      <c r="M15" s="53"/>
      <c r="N15" s="53"/>
    </row>
    <row r="16" spans="1:14" s="44" customFormat="1" x14ac:dyDescent="0.2">
      <c r="A16" s="45" t="s">
        <v>49</v>
      </c>
      <c r="B16" s="45"/>
      <c r="C16" s="54"/>
      <c r="D16" s="54"/>
      <c r="E16" s="45"/>
      <c r="F16" s="54"/>
      <c r="G16" s="46"/>
      <c r="H16" s="45"/>
      <c r="I16" s="52"/>
      <c r="J16" s="52"/>
      <c r="K16" s="45"/>
      <c r="L16" s="45"/>
      <c r="M16" s="53"/>
      <c r="N16" s="53"/>
    </row>
    <row r="17" spans="1:14" ht="14.25" x14ac:dyDescent="0.2">
      <c r="A17" s="54" t="s">
        <v>62</v>
      </c>
      <c r="B17" s="39"/>
      <c r="C17" s="39"/>
      <c r="D17" s="39"/>
      <c r="E17" s="39"/>
      <c r="F17" s="39"/>
      <c r="G17" s="32"/>
      <c r="H17" s="31"/>
      <c r="I17" s="38"/>
      <c r="J17" s="38"/>
      <c r="K17" s="31"/>
      <c r="L17" s="31"/>
      <c r="M17" s="34"/>
      <c r="N17" s="34"/>
    </row>
    <row r="18" spans="1:14" ht="14.25" x14ac:dyDescent="0.2">
      <c r="A18" s="53"/>
      <c r="B18" s="34"/>
      <c r="C18" s="40"/>
      <c r="D18" s="40"/>
      <c r="E18" s="34"/>
      <c r="F18" s="40"/>
      <c r="G18" s="41"/>
      <c r="H18" s="34"/>
      <c r="I18" s="1"/>
      <c r="J18" s="1"/>
      <c r="K18" s="34"/>
      <c r="L18" s="34"/>
      <c r="M18" s="34"/>
      <c r="N18" s="34"/>
    </row>
    <row r="19" spans="1:14" ht="25.5" customHeight="1" x14ac:dyDescent="0.2">
      <c r="A19" s="60" t="s">
        <v>0</v>
      </c>
      <c r="B19" s="61" t="s">
        <v>73</v>
      </c>
      <c r="C19" s="61" t="s">
        <v>74</v>
      </c>
      <c r="D19" s="61" t="s">
        <v>1</v>
      </c>
      <c r="E19" s="61" t="s">
        <v>50</v>
      </c>
      <c r="F19" s="61" t="s">
        <v>51</v>
      </c>
      <c r="G19" s="61" t="s">
        <v>70</v>
      </c>
      <c r="H19" s="61" t="s">
        <v>193</v>
      </c>
      <c r="I19" s="61" t="s">
        <v>225</v>
      </c>
      <c r="J19" s="61" t="s">
        <v>226</v>
      </c>
      <c r="K19" s="61" t="s">
        <v>227</v>
      </c>
      <c r="L19" s="62" t="s">
        <v>100</v>
      </c>
    </row>
    <row r="20" spans="1:14" ht="14.1" customHeight="1" x14ac:dyDescent="0.2">
      <c r="A20" s="64"/>
      <c r="B20" s="67" t="str">
        <f>IFERROR(CODE(RIGHT(WheatBread9141520[[#This Row],[UPC]],1)) - 48,"")</f>
        <v/>
      </c>
      <c r="C20" s="67" t="str">
        <f>IFERROR(CODE(10 - MOD(3*SUM(MID(WheatBread9141520[UPC],2,1),MID(WheatBread9141520[UPC],4,1),MID(WheatBread9141520[UPC],6,1),MID(WheatBread9141520[UPC],8,1),MID(WheatBread9141520[UPC],10,1),MID(WheatBread9141520[UPC],12,1))+SUM(MID(WheatBread9141520[UPC],1,1),MID(WheatBread9141520[UPC],3,1),MID(WheatBread9141520[UPC],5,1),MID(WheatBread9141520[UPC],7,1),MID(WheatBread9141520[UPC],9,1),MID(WheatBread9141520[UPC],11,1)),10))-48,"")</f>
        <v/>
      </c>
      <c r="D20" s="67" t="str">
        <f>IF(WheatBread9141520[[#This Row],[Calc Check]]="","",IF(WheatBread9141520[[#This Row],[Calc Check]]=10,IF(WheatBread9141520[[#This Row],[UPC Check]]=0,"YES","NO"),IF(WheatBread9141520[[#This Row],[Calc Check]]=WheatBread9141520[[#This Row],[UPC Check]],"YES","NO")))</f>
        <v/>
      </c>
      <c r="E20" s="65"/>
      <c r="F20" s="65"/>
      <c r="G20" s="65"/>
      <c r="H20" s="65"/>
      <c r="I20" s="63"/>
      <c r="J20" s="65"/>
      <c r="K20" s="65"/>
      <c r="L20" s="66"/>
    </row>
    <row r="21" spans="1:14" ht="14.1" customHeight="1" x14ac:dyDescent="0.2">
      <c r="A21" s="64"/>
      <c r="B21" s="67" t="str">
        <f>IFERROR(CODE(RIGHT(WheatBread9141520[[#This Row],[UPC]],1)) - 48,"")</f>
        <v/>
      </c>
      <c r="C21" s="67" t="str">
        <f>IFERROR(CODE(10 - MOD(3*SUM(MID(WheatBread9141520[UPC],2,1),MID(WheatBread9141520[UPC],4,1),MID(WheatBread9141520[UPC],6,1),MID(WheatBread9141520[UPC],8,1),MID(WheatBread9141520[UPC],10,1),MID(WheatBread9141520[UPC],12,1))+SUM(MID(WheatBread9141520[UPC],1,1),MID(WheatBread9141520[UPC],3,1),MID(WheatBread9141520[UPC],5,1),MID(WheatBread9141520[UPC],7,1),MID(WheatBread9141520[UPC],9,1),MID(WheatBread9141520[UPC],11,1)),10))-48,"")</f>
        <v/>
      </c>
      <c r="D21" s="67" t="str">
        <f>IF(WheatBread9141520[[#This Row],[Calc Check]]="","",IF(WheatBread9141520[[#This Row],[Calc Check]]=10,IF(WheatBread9141520[[#This Row],[UPC Check]]=0,"YES","NO"),IF(WheatBread9141520[[#This Row],[Calc Check]]=WheatBread9141520[[#This Row],[UPC Check]],"YES","NO")))</f>
        <v/>
      </c>
      <c r="E21" s="65"/>
      <c r="F21" s="65"/>
      <c r="G21" s="65"/>
      <c r="H21" s="65"/>
      <c r="I21" s="63"/>
      <c r="J21" s="65"/>
      <c r="K21" s="65"/>
      <c r="L21" s="66"/>
    </row>
    <row r="22" spans="1:14" ht="14.1" customHeight="1" x14ac:dyDescent="0.2">
      <c r="A22" s="64"/>
      <c r="B22" s="67" t="str">
        <f>IFERROR(CODE(RIGHT(WheatBread9141520[[#This Row],[UPC]],1)) - 48,"")</f>
        <v/>
      </c>
      <c r="C22" s="67" t="str">
        <f>IFERROR(CODE(10 - MOD(3*SUM(MID(WheatBread9141520[UPC],2,1),MID(WheatBread9141520[UPC],4,1),MID(WheatBread9141520[UPC],6,1),MID(WheatBread9141520[UPC],8,1),MID(WheatBread9141520[UPC],10,1),MID(WheatBread9141520[UPC],12,1))+SUM(MID(WheatBread9141520[UPC],1,1),MID(WheatBread9141520[UPC],3,1),MID(WheatBread9141520[UPC],5,1),MID(WheatBread9141520[UPC],7,1),MID(WheatBread9141520[UPC],9,1),MID(WheatBread9141520[UPC],11,1)),10))-48,"")</f>
        <v/>
      </c>
      <c r="D22" s="67" t="str">
        <f>IF(WheatBread9141520[[#This Row],[Calc Check]]="","",IF(WheatBread9141520[[#This Row],[Calc Check]]=10,IF(WheatBread9141520[[#This Row],[UPC Check]]=0,"YES","NO"),IF(WheatBread9141520[[#This Row],[Calc Check]]=WheatBread9141520[[#This Row],[UPC Check]],"YES","NO")))</f>
        <v/>
      </c>
      <c r="E22" s="65"/>
      <c r="F22" s="65"/>
      <c r="G22" s="65"/>
      <c r="H22" s="65"/>
      <c r="I22" s="63"/>
      <c r="J22" s="65"/>
      <c r="K22" s="65"/>
      <c r="L22" s="66"/>
    </row>
    <row r="23" spans="1:14" ht="14.1" customHeight="1" x14ac:dyDescent="0.2">
      <c r="A23" s="64"/>
      <c r="B23" s="67" t="str">
        <f>IFERROR(CODE(RIGHT(WheatBread9141520[[#This Row],[UPC]],1)) - 48,"")</f>
        <v/>
      </c>
      <c r="C23" s="67" t="str">
        <f>IFERROR(CODE(10 - MOD(3*SUM(MID(WheatBread9141520[UPC],2,1),MID(WheatBread9141520[UPC],4,1),MID(WheatBread9141520[UPC],6,1),MID(WheatBread9141520[UPC],8,1),MID(WheatBread9141520[UPC],10,1),MID(WheatBread9141520[UPC],12,1))+SUM(MID(WheatBread9141520[UPC],1,1),MID(WheatBread9141520[UPC],3,1),MID(WheatBread9141520[UPC],5,1),MID(WheatBread9141520[UPC],7,1),MID(WheatBread9141520[UPC],9,1),MID(WheatBread9141520[UPC],11,1)),10))-48,"")</f>
        <v/>
      </c>
      <c r="D23" s="67" t="str">
        <f>IF(WheatBread9141520[[#This Row],[Calc Check]]="","",IF(WheatBread9141520[[#This Row],[Calc Check]]=10,IF(WheatBread9141520[[#This Row],[UPC Check]]=0,"YES","NO"),IF(WheatBread9141520[[#This Row],[Calc Check]]=WheatBread9141520[[#This Row],[UPC Check]],"YES","NO")))</f>
        <v/>
      </c>
      <c r="E23" s="65"/>
      <c r="F23" s="65"/>
      <c r="G23" s="65"/>
      <c r="H23" s="65"/>
      <c r="I23" s="63"/>
      <c r="J23" s="65"/>
      <c r="K23" s="65"/>
      <c r="L23" s="66"/>
    </row>
    <row r="24" spans="1:14" ht="14.1" customHeight="1" x14ac:dyDescent="0.2">
      <c r="A24" s="64"/>
      <c r="B24" s="67" t="str">
        <f>IFERROR(CODE(RIGHT(WheatBread9141520[[#This Row],[UPC]],1)) - 48,"")</f>
        <v/>
      </c>
      <c r="C24" s="67" t="str">
        <f>IFERROR(CODE(10 - MOD(3*SUM(MID(WheatBread9141520[UPC],2,1),MID(WheatBread9141520[UPC],4,1),MID(WheatBread9141520[UPC],6,1),MID(WheatBread9141520[UPC],8,1),MID(WheatBread9141520[UPC],10,1),MID(WheatBread9141520[UPC],12,1))+SUM(MID(WheatBread9141520[UPC],1,1),MID(WheatBread9141520[UPC],3,1),MID(WheatBread9141520[UPC],5,1),MID(WheatBread9141520[UPC],7,1),MID(WheatBread9141520[UPC],9,1),MID(WheatBread9141520[UPC],11,1)),10))-48,"")</f>
        <v/>
      </c>
      <c r="D24" s="67" t="str">
        <f>IF(WheatBread9141520[[#This Row],[Calc Check]]="","",IF(WheatBread9141520[[#This Row],[Calc Check]]=10,IF(WheatBread9141520[[#This Row],[UPC Check]]=0,"YES","NO"),IF(WheatBread9141520[[#This Row],[Calc Check]]=WheatBread9141520[[#This Row],[UPC Check]],"YES","NO")))</f>
        <v/>
      </c>
      <c r="E24" s="65"/>
      <c r="F24" s="65"/>
      <c r="G24" s="65"/>
      <c r="H24" s="65"/>
      <c r="I24" s="63"/>
      <c r="J24" s="65"/>
      <c r="K24" s="65"/>
      <c r="L24" s="66"/>
    </row>
    <row r="25" spans="1:14" ht="14.1" customHeight="1" x14ac:dyDescent="0.2">
      <c r="A25" s="64"/>
      <c r="B25" s="67" t="str">
        <f>IFERROR(CODE(RIGHT(WheatBread9141520[[#This Row],[UPC]],1)) - 48,"")</f>
        <v/>
      </c>
      <c r="C25" s="67" t="str">
        <f>IFERROR(CODE(10 - MOD(3*SUM(MID(WheatBread9141520[UPC],2,1),MID(WheatBread9141520[UPC],4,1),MID(WheatBread9141520[UPC],6,1),MID(WheatBread9141520[UPC],8,1),MID(WheatBread9141520[UPC],10,1),MID(WheatBread9141520[UPC],12,1))+SUM(MID(WheatBread9141520[UPC],1,1),MID(WheatBread9141520[UPC],3,1),MID(WheatBread9141520[UPC],5,1),MID(WheatBread9141520[UPC],7,1),MID(WheatBread9141520[UPC],9,1),MID(WheatBread9141520[UPC],11,1)),10))-48,"")</f>
        <v/>
      </c>
      <c r="D25" s="67" t="str">
        <f>IF(WheatBread9141520[[#This Row],[Calc Check]]="","",IF(WheatBread9141520[[#This Row],[Calc Check]]=10,IF(WheatBread9141520[[#This Row],[UPC Check]]=0,"YES","NO"),IF(WheatBread9141520[[#This Row],[Calc Check]]=WheatBread9141520[[#This Row],[UPC Check]],"YES","NO")))</f>
        <v/>
      </c>
      <c r="E25" s="65"/>
      <c r="F25" s="65"/>
      <c r="G25" s="65"/>
      <c r="H25" s="65"/>
      <c r="I25" s="63"/>
      <c r="J25" s="65"/>
      <c r="K25" s="65"/>
      <c r="L25" s="66"/>
    </row>
    <row r="26" spans="1:14" ht="14.1" customHeight="1" x14ac:dyDescent="0.2">
      <c r="A26" s="64"/>
      <c r="B26" s="67" t="str">
        <f>IFERROR(CODE(RIGHT(WheatBread9141520[[#This Row],[UPC]],1)) - 48,"")</f>
        <v/>
      </c>
      <c r="C26" s="67" t="str">
        <f>IFERROR(CODE(10 - MOD(3*SUM(MID(WheatBread9141520[UPC],2,1),MID(WheatBread9141520[UPC],4,1),MID(WheatBread9141520[UPC],6,1),MID(WheatBread9141520[UPC],8,1),MID(WheatBread9141520[UPC],10,1),MID(WheatBread9141520[UPC],12,1))+SUM(MID(WheatBread9141520[UPC],1,1),MID(WheatBread9141520[UPC],3,1),MID(WheatBread9141520[UPC],5,1),MID(WheatBread9141520[UPC],7,1),MID(WheatBread9141520[UPC],9,1),MID(WheatBread9141520[UPC],11,1)),10))-48,"")</f>
        <v/>
      </c>
      <c r="D26" s="67" t="str">
        <f>IF(WheatBread9141520[[#This Row],[Calc Check]]="","",IF(WheatBread9141520[[#This Row],[Calc Check]]=10,IF(WheatBread9141520[[#This Row],[UPC Check]]=0,"YES","NO"),IF(WheatBread9141520[[#This Row],[Calc Check]]=WheatBread9141520[[#This Row],[UPC Check]],"YES","NO")))</f>
        <v/>
      </c>
      <c r="E26" s="65"/>
      <c r="F26" s="65"/>
      <c r="G26" s="65"/>
      <c r="H26" s="65"/>
      <c r="I26" s="63"/>
      <c r="J26" s="65"/>
      <c r="K26" s="65"/>
      <c r="L26" s="66"/>
    </row>
    <row r="27" spans="1:14" ht="14.1" customHeight="1" x14ac:dyDescent="0.2">
      <c r="A27" s="64"/>
      <c r="B27" s="67" t="str">
        <f>IFERROR(CODE(RIGHT(WheatBread9141520[[#This Row],[UPC]],1)) - 48,"")</f>
        <v/>
      </c>
      <c r="C27" s="67" t="str">
        <f>IFERROR(CODE(10 - MOD(3*SUM(MID(WheatBread9141520[UPC],2,1),MID(WheatBread9141520[UPC],4,1),MID(WheatBread9141520[UPC],6,1),MID(WheatBread9141520[UPC],8,1),MID(WheatBread9141520[UPC],10,1),MID(WheatBread9141520[UPC],12,1))+SUM(MID(WheatBread9141520[UPC],1,1),MID(WheatBread9141520[UPC],3,1),MID(WheatBread9141520[UPC],5,1),MID(WheatBread9141520[UPC],7,1),MID(WheatBread9141520[UPC],9,1),MID(WheatBread9141520[UPC],11,1)),10))-48,"")</f>
        <v/>
      </c>
      <c r="D27" s="67" t="str">
        <f>IF(WheatBread9141520[[#This Row],[Calc Check]]="","",IF(WheatBread9141520[[#This Row],[Calc Check]]=10,IF(WheatBread9141520[[#This Row],[UPC Check]]=0,"YES","NO"),IF(WheatBread9141520[[#This Row],[Calc Check]]=WheatBread9141520[[#This Row],[UPC Check]],"YES","NO")))</f>
        <v/>
      </c>
      <c r="E27" s="65"/>
      <c r="F27" s="65"/>
      <c r="G27" s="65"/>
      <c r="H27" s="65"/>
      <c r="I27" s="63"/>
      <c r="J27" s="65"/>
      <c r="K27" s="65"/>
      <c r="L27" s="66"/>
    </row>
    <row r="28" spans="1:14" ht="14.1" customHeight="1" x14ac:dyDescent="0.2">
      <c r="A28" s="64"/>
      <c r="B28" s="67" t="str">
        <f>IFERROR(CODE(RIGHT(WheatBread9141520[[#This Row],[UPC]],1)) - 48,"")</f>
        <v/>
      </c>
      <c r="C28" s="67" t="str">
        <f>IFERROR(CODE(10 - MOD(3*SUM(MID(WheatBread9141520[UPC],2,1),MID(WheatBread9141520[UPC],4,1),MID(WheatBread9141520[UPC],6,1),MID(WheatBread9141520[UPC],8,1),MID(WheatBread9141520[UPC],10,1),MID(WheatBread9141520[UPC],12,1))+SUM(MID(WheatBread9141520[UPC],1,1),MID(WheatBread9141520[UPC],3,1),MID(WheatBread9141520[UPC],5,1),MID(WheatBread9141520[UPC],7,1),MID(WheatBread9141520[UPC],9,1),MID(WheatBread9141520[UPC],11,1)),10))-48,"")</f>
        <v/>
      </c>
      <c r="D28" s="67" t="str">
        <f>IF(WheatBread9141520[[#This Row],[Calc Check]]="","",IF(WheatBread9141520[[#This Row],[Calc Check]]=10,IF(WheatBread9141520[[#This Row],[UPC Check]]=0,"YES","NO"),IF(WheatBread9141520[[#This Row],[Calc Check]]=WheatBread9141520[[#This Row],[UPC Check]],"YES","NO")))</f>
        <v/>
      </c>
      <c r="E28" s="65"/>
      <c r="F28" s="65"/>
      <c r="G28" s="65"/>
      <c r="H28" s="65"/>
      <c r="I28" s="63"/>
      <c r="J28" s="65"/>
      <c r="K28" s="65"/>
      <c r="L28" s="66"/>
    </row>
    <row r="29" spans="1:14" ht="14.1" customHeight="1" x14ac:dyDescent="0.2">
      <c r="A29" s="64"/>
      <c r="B29" s="67" t="str">
        <f>IFERROR(CODE(RIGHT(WheatBread9141520[[#This Row],[UPC]],1)) - 48,"")</f>
        <v/>
      </c>
      <c r="C29" s="67" t="str">
        <f>IFERROR(CODE(10 - MOD(3*SUM(MID(WheatBread9141520[UPC],2,1),MID(WheatBread9141520[UPC],4,1),MID(WheatBread9141520[UPC],6,1),MID(WheatBread9141520[UPC],8,1),MID(WheatBread9141520[UPC],10,1),MID(WheatBread9141520[UPC],12,1))+SUM(MID(WheatBread9141520[UPC],1,1),MID(WheatBread9141520[UPC],3,1),MID(WheatBread9141520[UPC],5,1),MID(WheatBread9141520[UPC],7,1),MID(WheatBread9141520[UPC],9,1),MID(WheatBread9141520[UPC],11,1)),10))-48,"")</f>
        <v/>
      </c>
      <c r="D29" s="67" t="str">
        <f>IF(WheatBread9141520[[#This Row],[Calc Check]]="","",IF(WheatBread9141520[[#This Row],[Calc Check]]=10,IF(WheatBread9141520[[#This Row],[UPC Check]]=0,"YES","NO"),IF(WheatBread9141520[[#This Row],[Calc Check]]=WheatBread9141520[[#This Row],[UPC Check]],"YES","NO")))</f>
        <v/>
      </c>
      <c r="E29" s="65"/>
      <c r="F29" s="65"/>
      <c r="G29" s="65"/>
      <c r="H29" s="65"/>
      <c r="I29" s="63"/>
      <c r="J29" s="65"/>
      <c r="K29" s="65"/>
      <c r="L29" s="66"/>
    </row>
    <row r="30" spans="1:14" ht="14.1" customHeight="1" x14ac:dyDescent="0.2">
      <c r="A30" s="64"/>
      <c r="B30" s="67" t="str">
        <f>IFERROR(CODE(RIGHT(WheatBread9141520[[#This Row],[UPC]],1)) - 48,"")</f>
        <v/>
      </c>
      <c r="C30" s="67" t="str">
        <f>IFERROR(CODE(10 - MOD(3*SUM(MID(WheatBread9141520[UPC],2,1),MID(WheatBread9141520[UPC],4,1),MID(WheatBread9141520[UPC],6,1),MID(WheatBread9141520[UPC],8,1),MID(WheatBread9141520[UPC],10,1),MID(WheatBread9141520[UPC],12,1))+SUM(MID(WheatBread9141520[UPC],1,1),MID(WheatBread9141520[UPC],3,1),MID(WheatBread9141520[UPC],5,1),MID(WheatBread9141520[UPC],7,1),MID(WheatBread9141520[UPC],9,1),MID(WheatBread9141520[UPC],11,1)),10))-48,"")</f>
        <v/>
      </c>
      <c r="D30" s="67" t="str">
        <f>IF(WheatBread9141520[[#This Row],[Calc Check]]="","",IF(WheatBread9141520[[#This Row],[Calc Check]]=10,IF(WheatBread9141520[[#This Row],[UPC Check]]=0,"YES","NO"),IF(WheatBread9141520[[#This Row],[Calc Check]]=WheatBread9141520[[#This Row],[UPC Check]],"YES","NO")))</f>
        <v/>
      </c>
      <c r="E30" s="65"/>
      <c r="F30" s="65"/>
      <c r="G30" s="65"/>
      <c r="H30" s="65"/>
      <c r="I30" s="63"/>
      <c r="J30" s="65"/>
      <c r="K30" s="65"/>
      <c r="L30" s="66"/>
    </row>
    <row r="31" spans="1:14" ht="14.1" customHeight="1" x14ac:dyDescent="0.2">
      <c r="A31" s="64"/>
      <c r="B31" s="67" t="str">
        <f>IFERROR(CODE(RIGHT(WheatBread9141520[[#This Row],[UPC]],1)) - 48,"")</f>
        <v/>
      </c>
      <c r="C31" s="67" t="str">
        <f>IFERROR(CODE(10 - MOD(3*SUM(MID(WheatBread9141520[UPC],2,1),MID(WheatBread9141520[UPC],4,1),MID(WheatBread9141520[UPC],6,1),MID(WheatBread9141520[UPC],8,1),MID(WheatBread9141520[UPC],10,1),MID(WheatBread9141520[UPC],12,1))+SUM(MID(WheatBread9141520[UPC],1,1),MID(WheatBread9141520[UPC],3,1),MID(WheatBread9141520[UPC],5,1),MID(WheatBread9141520[UPC],7,1),MID(WheatBread9141520[UPC],9,1),MID(WheatBread9141520[UPC],11,1)),10))-48,"")</f>
        <v/>
      </c>
      <c r="D31" s="67" t="str">
        <f>IF(WheatBread9141520[[#This Row],[Calc Check]]="","",IF(WheatBread9141520[[#This Row],[Calc Check]]=10,IF(WheatBread9141520[[#This Row],[UPC Check]]=0,"YES","NO"),IF(WheatBread9141520[[#This Row],[Calc Check]]=WheatBread9141520[[#This Row],[UPC Check]],"YES","NO")))</f>
        <v/>
      </c>
      <c r="E31" s="65"/>
      <c r="F31" s="65"/>
      <c r="G31" s="65"/>
      <c r="H31" s="65"/>
      <c r="I31" s="63"/>
      <c r="J31" s="65"/>
      <c r="K31" s="65"/>
      <c r="L31" s="66"/>
    </row>
    <row r="32" spans="1:14" ht="14.1" customHeight="1" x14ac:dyDescent="0.2">
      <c r="A32" s="64"/>
      <c r="B32" s="67" t="str">
        <f>IFERROR(CODE(RIGHT(WheatBread9141520[[#This Row],[UPC]],1)) - 48,"")</f>
        <v/>
      </c>
      <c r="C32" s="67" t="str">
        <f>IFERROR(CODE(10 - MOD(3*SUM(MID(WheatBread9141520[UPC],2,1),MID(WheatBread9141520[UPC],4,1),MID(WheatBread9141520[UPC],6,1),MID(WheatBread9141520[UPC],8,1),MID(WheatBread9141520[UPC],10,1),MID(WheatBread9141520[UPC],12,1))+SUM(MID(WheatBread9141520[UPC],1,1),MID(WheatBread9141520[UPC],3,1),MID(WheatBread9141520[UPC],5,1),MID(WheatBread9141520[UPC],7,1),MID(WheatBread9141520[UPC],9,1),MID(WheatBread9141520[UPC],11,1)),10))-48,"")</f>
        <v/>
      </c>
      <c r="D32" s="67" t="str">
        <f>IF(WheatBread9141520[[#This Row],[Calc Check]]="","",IF(WheatBread9141520[[#This Row],[Calc Check]]=10,IF(WheatBread9141520[[#This Row],[UPC Check]]=0,"YES","NO"),IF(WheatBread9141520[[#This Row],[Calc Check]]=WheatBread9141520[[#This Row],[UPC Check]],"YES","NO")))</f>
        <v/>
      </c>
      <c r="E32" s="65"/>
      <c r="F32" s="65"/>
      <c r="G32" s="65"/>
      <c r="H32" s="65"/>
      <c r="I32" s="63"/>
      <c r="J32" s="65"/>
      <c r="K32" s="65"/>
      <c r="L32" s="66"/>
    </row>
    <row r="33" spans="1:12" ht="14.1" customHeight="1" x14ac:dyDescent="0.2">
      <c r="A33" s="64"/>
      <c r="B33" s="67" t="str">
        <f>IFERROR(CODE(RIGHT(WheatBread9141520[[#This Row],[UPC]],1)) - 48,"")</f>
        <v/>
      </c>
      <c r="C33" s="67" t="str">
        <f>IFERROR(CODE(10 - MOD(3*SUM(MID(WheatBread9141520[UPC],2,1),MID(WheatBread9141520[UPC],4,1),MID(WheatBread9141520[UPC],6,1),MID(WheatBread9141520[UPC],8,1),MID(WheatBread9141520[UPC],10,1),MID(WheatBread9141520[UPC],12,1))+SUM(MID(WheatBread9141520[UPC],1,1),MID(WheatBread9141520[UPC],3,1),MID(WheatBread9141520[UPC],5,1),MID(WheatBread9141520[UPC],7,1),MID(WheatBread9141520[UPC],9,1),MID(WheatBread9141520[UPC],11,1)),10))-48,"")</f>
        <v/>
      </c>
      <c r="D33" s="67" t="str">
        <f>IF(WheatBread9141520[[#This Row],[Calc Check]]="","",IF(WheatBread9141520[[#This Row],[Calc Check]]=10,IF(WheatBread9141520[[#This Row],[UPC Check]]=0,"YES","NO"),IF(WheatBread9141520[[#This Row],[Calc Check]]=WheatBread9141520[[#This Row],[UPC Check]],"YES","NO")))</f>
        <v/>
      </c>
      <c r="E33" s="65"/>
      <c r="F33" s="65"/>
      <c r="G33" s="65"/>
      <c r="H33" s="65"/>
      <c r="I33" s="63"/>
      <c r="J33" s="65"/>
      <c r="K33" s="65"/>
      <c r="L33" s="66"/>
    </row>
    <row r="34" spans="1:12" ht="14.1" customHeight="1" x14ac:dyDescent="0.2">
      <c r="A34" s="64"/>
      <c r="B34" s="67" t="str">
        <f>IFERROR(CODE(RIGHT(WheatBread9141520[[#This Row],[UPC]],1)) - 48,"")</f>
        <v/>
      </c>
      <c r="C34" s="67" t="str">
        <f>IFERROR(CODE(10 - MOD(3*SUM(MID(WheatBread9141520[UPC],2,1),MID(WheatBread9141520[UPC],4,1),MID(WheatBread9141520[UPC],6,1),MID(WheatBread9141520[UPC],8,1),MID(WheatBread9141520[UPC],10,1),MID(WheatBread9141520[UPC],12,1))+SUM(MID(WheatBread9141520[UPC],1,1),MID(WheatBread9141520[UPC],3,1),MID(WheatBread9141520[UPC],5,1),MID(WheatBread9141520[UPC],7,1),MID(WheatBread9141520[UPC],9,1),MID(WheatBread9141520[UPC],11,1)),10))-48,"")</f>
        <v/>
      </c>
      <c r="D34" s="67" t="str">
        <f>IF(WheatBread9141520[[#This Row],[Calc Check]]="","",IF(WheatBread9141520[[#This Row],[Calc Check]]=10,IF(WheatBread9141520[[#This Row],[UPC Check]]=0,"YES","NO"),IF(WheatBread9141520[[#This Row],[Calc Check]]=WheatBread9141520[[#This Row],[UPC Check]],"YES","NO")))</f>
        <v/>
      </c>
      <c r="E34" s="65"/>
      <c r="F34" s="65"/>
      <c r="G34" s="65"/>
      <c r="H34" s="65"/>
      <c r="I34" s="63"/>
      <c r="J34" s="65"/>
      <c r="K34" s="65"/>
      <c r="L34" s="66"/>
    </row>
    <row r="35" spans="1:12" ht="14.1" customHeight="1" x14ac:dyDescent="0.2">
      <c r="A35" s="64"/>
      <c r="B35" s="67" t="str">
        <f>IFERROR(CODE(RIGHT(WheatBread9141520[[#This Row],[UPC]],1)) - 48,"")</f>
        <v/>
      </c>
      <c r="C35" s="67" t="str">
        <f>IFERROR(CODE(10 - MOD(3*SUM(MID(WheatBread9141520[UPC],2,1),MID(WheatBread9141520[UPC],4,1),MID(WheatBread9141520[UPC],6,1),MID(WheatBread9141520[UPC],8,1),MID(WheatBread9141520[UPC],10,1),MID(WheatBread9141520[UPC],12,1))+SUM(MID(WheatBread9141520[UPC],1,1),MID(WheatBread9141520[UPC],3,1),MID(WheatBread9141520[UPC],5,1),MID(WheatBread9141520[UPC],7,1),MID(WheatBread9141520[UPC],9,1),MID(WheatBread9141520[UPC],11,1)),10))-48,"")</f>
        <v/>
      </c>
      <c r="D35" s="67" t="str">
        <f>IF(WheatBread9141520[[#This Row],[Calc Check]]="","",IF(WheatBread9141520[[#This Row],[Calc Check]]=10,IF(WheatBread9141520[[#This Row],[UPC Check]]=0,"YES","NO"),IF(WheatBread9141520[[#This Row],[Calc Check]]=WheatBread9141520[[#This Row],[UPC Check]],"YES","NO")))</f>
        <v/>
      </c>
      <c r="E35" s="65"/>
      <c r="F35" s="65"/>
      <c r="G35" s="65"/>
      <c r="H35" s="65"/>
      <c r="I35" s="63"/>
      <c r="J35" s="65"/>
      <c r="K35" s="65"/>
      <c r="L35" s="66"/>
    </row>
    <row r="36" spans="1:12" ht="14.1" customHeight="1" x14ac:dyDescent="0.2">
      <c r="A36" s="64"/>
      <c r="B36" s="67" t="str">
        <f>IFERROR(CODE(RIGHT(WheatBread9141520[[#This Row],[UPC]],1)) - 48,"")</f>
        <v/>
      </c>
      <c r="C36" s="67" t="str">
        <f>IFERROR(CODE(10 - MOD(3*SUM(MID(WheatBread9141520[UPC],2,1),MID(WheatBread9141520[UPC],4,1),MID(WheatBread9141520[UPC],6,1),MID(WheatBread9141520[UPC],8,1),MID(WheatBread9141520[UPC],10,1),MID(WheatBread9141520[UPC],12,1))+SUM(MID(WheatBread9141520[UPC],1,1),MID(WheatBread9141520[UPC],3,1),MID(WheatBread9141520[UPC],5,1),MID(WheatBread9141520[UPC],7,1),MID(WheatBread9141520[UPC],9,1),MID(WheatBread9141520[UPC],11,1)),10))-48,"")</f>
        <v/>
      </c>
      <c r="D36" s="67" t="str">
        <f>IF(WheatBread9141520[[#This Row],[Calc Check]]="","",IF(WheatBread9141520[[#This Row],[Calc Check]]=10,IF(WheatBread9141520[[#This Row],[UPC Check]]=0,"YES","NO"),IF(WheatBread9141520[[#This Row],[Calc Check]]=WheatBread9141520[[#This Row],[UPC Check]],"YES","NO")))</f>
        <v/>
      </c>
      <c r="E36" s="65"/>
      <c r="F36" s="65"/>
      <c r="G36" s="65"/>
      <c r="H36" s="65"/>
      <c r="I36" s="63"/>
      <c r="J36" s="65"/>
      <c r="K36" s="65"/>
      <c r="L36" s="66"/>
    </row>
    <row r="37" spans="1:12" ht="14.1" customHeight="1" x14ac:dyDescent="0.2">
      <c r="A37" s="64"/>
      <c r="B37" s="67" t="str">
        <f>IFERROR(CODE(RIGHT(WheatBread9141520[[#This Row],[UPC]],1)) - 48,"")</f>
        <v/>
      </c>
      <c r="C37" s="67" t="str">
        <f>IFERROR(CODE(10 - MOD(3*SUM(MID(WheatBread9141520[UPC],2,1),MID(WheatBread9141520[UPC],4,1),MID(WheatBread9141520[UPC],6,1),MID(WheatBread9141520[UPC],8,1),MID(WheatBread9141520[UPC],10,1),MID(WheatBread9141520[UPC],12,1))+SUM(MID(WheatBread9141520[UPC],1,1),MID(WheatBread9141520[UPC],3,1),MID(WheatBread9141520[UPC],5,1),MID(WheatBread9141520[UPC],7,1),MID(WheatBread9141520[UPC],9,1),MID(WheatBread9141520[UPC],11,1)),10))-48,"")</f>
        <v/>
      </c>
      <c r="D37" s="67" t="str">
        <f>IF(WheatBread9141520[[#This Row],[Calc Check]]="","",IF(WheatBread9141520[[#This Row],[Calc Check]]=10,IF(WheatBread9141520[[#This Row],[UPC Check]]=0,"YES","NO"),IF(WheatBread9141520[[#This Row],[Calc Check]]=WheatBread9141520[[#This Row],[UPC Check]],"YES","NO")))</f>
        <v/>
      </c>
      <c r="E37" s="65"/>
      <c r="F37" s="65"/>
      <c r="G37" s="65"/>
      <c r="H37" s="65"/>
      <c r="I37" s="63"/>
      <c r="J37" s="65"/>
      <c r="K37" s="65"/>
      <c r="L37" s="66"/>
    </row>
    <row r="38" spans="1:12" ht="14.1" customHeight="1" x14ac:dyDescent="0.2">
      <c r="A38" s="64"/>
      <c r="B38" s="67" t="str">
        <f>IFERROR(CODE(RIGHT(WheatBread9141520[[#This Row],[UPC]],1)) - 48,"")</f>
        <v/>
      </c>
      <c r="C38" s="67" t="str">
        <f>IFERROR(CODE(10 - MOD(3*SUM(MID(WheatBread9141520[UPC],2,1),MID(WheatBread9141520[UPC],4,1),MID(WheatBread9141520[UPC],6,1),MID(WheatBread9141520[UPC],8,1),MID(WheatBread9141520[UPC],10,1),MID(WheatBread9141520[UPC],12,1))+SUM(MID(WheatBread9141520[UPC],1,1),MID(WheatBread9141520[UPC],3,1),MID(WheatBread9141520[UPC],5,1),MID(WheatBread9141520[UPC],7,1),MID(WheatBread9141520[UPC],9,1),MID(WheatBread9141520[UPC],11,1)),10))-48,"")</f>
        <v/>
      </c>
      <c r="D38" s="67" t="str">
        <f>IF(WheatBread9141520[[#This Row],[Calc Check]]="","",IF(WheatBread9141520[[#This Row],[Calc Check]]=10,IF(WheatBread9141520[[#This Row],[UPC Check]]=0,"YES","NO"),IF(WheatBread9141520[[#This Row],[Calc Check]]=WheatBread9141520[[#This Row],[UPC Check]],"YES","NO")))</f>
        <v/>
      </c>
      <c r="E38" s="65"/>
      <c r="F38" s="65"/>
      <c r="G38" s="65"/>
      <c r="H38" s="65"/>
      <c r="I38" s="63"/>
      <c r="J38" s="65"/>
      <c r="K38" s="65"/>
      <c r="L38" s="66"/>
    </row>
  </sheetData>
  <sheetProtection algorithmName="SHA-512" hashValue="2jfyHPFXkkB8sWSARN/6KpN8CAFBpcSu2ObhvLzoWofsxgxuXkKsLXLqG9z7ErDJGqbvfXrQv1eeFxIjL7TTrQ==" saltValue="XpRlFaZZCOxhQ04gWbMDRQ==" spinCount="100000" sheet="1" objects="1" scenarios="1" selectLockedCells="1"/>
  <mergeCells count="14">
    <mergeCell ref="A12:I12"/>
    <mergeCell ref="A1:H1"/>
    <mergeCell ref="A8:I8"/>
    <mergeCell ref="A9:I9"/>
    <mergeCell ref="A10:I10"/>
    <mergeCell ref="A11:I11"/>
    <mergeCell ref="A6:E6"/>
    <mergeCell ref="F6:I6"/>
    <mergeCell ref="A3:E3"/>
    <mergeCell ref="F3:I3"/>
    <mergeCell ref="A4:E4"/>
    <mergeCell ref="F4:I4"/>
    <mergeCell ref="A5:E5"/>
    <mergeCell ref="F5:I5"/>
  </mergeCells>
  <dataValidations count="2">
    <dataValidation allowBlank="1" showInputMessage="1" sqref="L20:L38"/>
    <dataValidation operator="equal" allowBlank="1" showInputMessage="1" showErrorMessage="1" sqref="I20:I38"/>
  </dataValidations>
  <pageMargins left="0.7" right="0.7" top="0.75" bottom="0.75" header="0.3" footer="0.3"/>
  <pageSetup paperSize="5" orientation="landscape" r:id="rId1"/>
  <headerFooter>
    <oddHeader>&amp;C2017-2019 Louisiana WIC Approved Foods Product Review</oddHead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zoomScaleNormal="100" workbookViewId="0">
      <selection activeCell="A18" sqref="A18"/>
    </sheetView>
  </sheetViews>
  <sheetFormatPr defaultColWidth="8.7109375" defaultRowHeight="12.75" x14ac:dyDescent="0.2"/>
  <cols>
    <col min="1" max="1" width="21.42578125" style="19" customWidth="1"/>
    <col min="2" max="2" width="7.140625" style="19" customWidth="1"/>
    <col min="3" max="3" width="7" style="19" customWidth="1"/>
    <col min="4" max="4" width="7.140625" style="19" customWidth="1"/>
    <col min="5" max="6" width="18.140625" style="19" customWidth="1"/>
    <col min="7" max="7" width="23.42578125" style="19" customWidth="1"/>
    <col min="8" max="8" width="15.140625" style="19" customWidth="1"/>
    <col min="9" max="10" width="33.42578125" style="42" customWidth="1"/>
    <col min="11" max="11" width="13.5703125" style="19" customWidth="1"/>
    <col min="12" max="12" width="14.28515625" style="19" customWidth="1"/>
    <col min="13" max="13" width="13.5703125" style="19" customWidth="1"/>
    <col min="14" max="14" width="14.28515625" style="19" customWidth="1"/>
    <col min="15" max="15" width="13.85546875" style="19" customWidth="1"/>
    <col min="16" max="16" width="46.7109375" style="19" customWidth="1"/>
    <col min="17" max="16384" width="8.7109375" style="19"/>
  </cols>
  <sheetData>
    <row r="1" spans="1:14" s="11" customFormat="1" ht="99.95" customHeight="1" x14ac:dyDescent="0.2">
      <c r="A1" s="104" t="s">
        <v>265</v>
      </c>
      <c r="B1" s="104"/>
      <c r="C1" s="104"/>
      <c r="D1" s="104"/>
      <c r="E1" s="104"/>
      <c r="F1" s="104"/>
      <c r="G1" s="104"/>
    </row>
    <row r="2" spans="1:14" ht="15" x14ac:dyDescent="0.25">
      <c r="A2" s="31"/>
      <c r="B2" s="30"/>
      <c r="C2" s="35"/>
      <c r="D2" s="35"/>
      <c r="E2" s="31"/>
      <c r="F2" s="32"/>
      <c r="G2" s="32"/>
      <c r="H2" s="32"/>
      <c r="I2" s="85"/>
      <c r="J2" s="85"/>
      <c r="K2" s="31"/>
      <c r="L2" s="31"/>
      <c r="M2" s="34"/>
      <c r="N2" s="34"/>
    </row>
    <row r="3" spans="1:14" ht="14.1" customHeight="1" x14ac:dyDescent="0.2">
      <c r="A3" s="105" t="s">
        <v>75</v>
      </c>
      <c r="B3" s="105"/>
      <c r="C3" s="105"/>
      <c r="D3" s="105"/>
      <c r="E3" s="105"/>
      <c r="F3" s="105" t="s">
        <v>79</v>
      </c>
      <c r="G3" s="105"/>
      <c r="H3" s="105"/>
      <c r="I3" s="85"/>
      <c r="J3" s="85"/>
      <c r="K3" s="31"/>
      <c r="L3" s="31"/>
      <c r="M3" s="34"/>
      <c r="N3" s="34"/>
    </row>
    <row r="4" spans="1:14" ht="14.45" customHeight="1" x14ac:dyDescent="0.2">
      <c r="A4" s="102" t="s">
        <v>266</v>
      </c>
      <c r="B4" s="102"/>
      <c r="C4" s="102"/>
      <c r="D4" s="102"/>
      <c r="E4" s="102"/>
      <c r="F4" s="102" t="s">
        <v>267</v>
      </c>
      <c r="G4" s="102"/>
      <c r="H4" s="102"/>
      <c r="I4" s="85"/>
      <c r="J4" s="85"/>
      <c r="K4" s="36"/>
      <c r="L4" s="36"/>
      <c r="M4" s="37"/>
      <c r="N4" s="37"/>
    </row>
    <row r="5" spans="1:14" ht="14.45" customHeight="1" x14ac:dyDescent="0.2">
      <c r="A5" s="102"/>
      <c r="B5" s="102"/>
      <c r="C5" s="102"/>
      <c r="D5" s="102"/>
      <c r="E5" s="102"/>
      <c r="F5" s="102" t="s">
        <v>268</v>
      </c>
      <c r="G5" s="102"/>
      <c r="H5" s="102"/>
      <c r="I5" s="85"/>
      <c r="J5" s="85"/>
      <c r="K5" s="31"/>
      <c r="L5" s="31"/>
      <c r="M5" s="34"/>
      <c r="N5" s="34"/>
    </row>
    <row r="6" spans="1:14" ht="14.45" customHeight="1" x14ac:dyDescent="0.2">
      <c r="B6" s="71"/>
      <c r="C6" s="71"/>
      <c r="D6" s="71"/>
      <c r="E6" s="82"/>
      <c r="F6" s="102"/>
      <c r="G6" s="102"/>
      <c r="H6" s="102"/>
      <c r="I6" s="85"/>
      <c r="J6" s="85"/>
      <c r="K6" s="31"/>
      <c r="L6" s="31"/>
      <c r="M6" s="34"/>
      <c r="N6" s="34"/>
    </row>
    <row r="7" spans="1:14" ht="14.45" customHeight="1" x14ac:dyDescent="0.2">
      <c r="A7" s="82"/>
      <c r="B7" s="82"/>
      <c r="C7" s="82"/>
      <c r="D7" s="82"/>
      <c r="E7" s="82"/>
      <c r="F7" s="109"/>
      <c r="G7" s="109"/>
      <c r="H7" s="109"/>
      <c r="I7" s="85"/>
      <c r="J7" s="85"/>
      <c r="K7" s="31"/>
      <c r="L7" s="31"/>
      <c r="M7" s="34"/>
      <c r="N7" s="34"/>
    </row>
    <row r="8" spans="1:14" ht="14.45" customHeight="1" x14ac:dyDescent="0.2">
      <c r="A8" s="82"/>
      <c r="B8" s="82"/>
      <c r="C8" s="82"/>
      <c r="D8" s="82"/>
      <c r="E8" s="82"/>
      <c r="F8" s="83"/>
      <c r="G8" s="83"/>
      <c r="H8" s="83"/>
      <c r="I8" s="85"/>
      <c r="J8" s="85"/>
      <c r="K8" s="31"/>
      <c r="L8" s="31"/>
      <c r="M8" s="34"/>
      <c r="N8" s="34"/>
    </row>
    <row r="9" spans="1:14" ht="14.45" customHeight="1" x14ac:dyDescent="0.2">
      <c r="B9" s="112" t="s">
        <v>44</v>
      </c>
      <c r="C9" s="112"/>
      <c r="D9" s="112"/>
      <c r="E9" s="112"/>
      <c r="F9" s="112"/>
      <c r="G9" s="112"/>
      <c r="H9" s="83"/>
      <c r="I9" s="85"/>
      <c r="J9" s="85"/>
      <c r="K9" s="31"/>
      <c r="L9" s="31"/>
      <c r="M9" s="34"/>
      <c r="N9" s="34"/>
    </row>
    <row r="10" spans="1:14" ht="14.45" customHeight="1" x14ac:dyDescent="0.2">
      <c r="B10" s="111"/>
      <c r="C10" s="111"/>
      <c r="D10" s="111"/>
      <c r="E10" s="111"/>
      <c r="F10" s="111"/>
      <c r="G10" s="111"/>
      <c r="H10" s="83"/>
      <c r="I10" s="85"/>
      <c r="J10" s="85"/>
      <c r="K10" s="31"/>
      <c r="L10" s="31"/>
      <c r="M10" s="34"/>
      <c r="N10" s="34"/>
    </row>
    <row r="11" spans="1:14" ht="14.45" customHeight="1" x14ac:dyDescent="0.2">
      <c r="A11" s="82"/>
      <c r="B11" s="82"/>
      <c r="C11" s="82"/>
      <c r="D11" s="82"/>
      <c r="E11" s="82"/>
      <c r="F11" s="83"/>
      <c r="G11" s="83"/>
      <c r="H11" s="83"/>
      <c r="I11" s="85"/>
      <c r="J11" s="85"/>
      <c r="K11" s="31"/>
      <c r="L11" s="31"/>
      <c r="M11" s="34"/>
      <c r="N11" s="34"/>
    </row>
    <row r="12" spans="1:14" s="44" customFormat="1" ht="14.45" customHeight="1" x14ac:dyDescent="0.2">
      <c r="A12" s="49"/>
      <c r="B12" s="49"/>
      <c r="C12" s="49"/>
      <c r="D12" s="49"/>
      <c r="E12" s="50"/>
      <c r="F12" s="107"/>
      <c r="G12" s="107"/>
      <c r="H12" s="107"/>
      <c r="I12" s="52"/>
      <c r="J12" s="52"/>
      <c r="K12" s="45"/>
      <c r="L12" s="45"/>
      <c r="M12" s="53"/>
      <c r="N12" s="53"/>
    </row>
    <row r="13" spans="1:14" s="44" customFormat="1" x14ac:dyDescent="0.2">
      <c r="A13" s="57" t="s">
        <v>61</v>
      </c>
      <c r="B13" s="45"/>
      <c r="C13" s="45"/>
      <c r="D13" s="45"/>
      <c r="E13" s="45"/>
      <c r="F13" s="45"/>
      <c r="G13" s="83"/>
      <c r="H13" s="45"/>
      <c r="I13" s="52"/>
      <c r="J13" s="52"/>
      <c r="K13" s="45"/>
      <c r="L13" s="45"/>
      <c r="M13" s="53"/>
      <c r="N13" s="53"/>
    </row>
    <row r="14" spans="1:14" s="44" customFormat="1" x14ac:dyDescent="0.2">
      <c r="A14" s="45" t="s">
        <v>48</v>
      </c>
      <c r="B14" s="45"/>
      <c r="C14" s="45"/>
      <c r="D14" s="45"/>
      <c r="E14" s="45"/>
      <c r="F14" s="45"/>
      <c r="G14" s="83"/>
      <c r="H14" s="45"/>
      <c r="I14" s="52"/>
      <c r="J14" s="52"/>
      <c r="K14" s="45"/>
      <c r="L14" s="45"/>
      <c r="M14" s="53"/>
      <c r="N14" s="53"/>
    </row>
    <row r="15" spans="1:14" ht="14.25" x14ac:dyDescent="0.2">
      <c r="A15" s="54" t="s">
        <v>62</v>
      </c>
      <c r="B15" s="39"/>
      <c r="C15" s="39"/>
      <c r="D15" s="39"/>
      <c r="E15" s="39"/>
      <c r="F15" s="39"/>
      <c r="G15" s="32"/>
      <c r="H15" s="31"/>
      <c r="I15" s="38"/>
      <c r="J15" s="38"/>
      <c r="K15" s="31"/>
      <c r="L15" s="31"/>
      <c r="M15" s="34"/>
      <c r="N15" s="34"/>
    </row>
    <row r="16" spans="1:14" ht="14.25" x14ac:dyDescent="0.2">
      <c r="A16" s="53"/>
      <c r="B16" s="34"/>
      <c r="C16" s="40"/>
      <c r="D16" s="40"/>
      <c r="E16" s="34"/>
      <c r="F16" s="40"/>
      <c r="G16" s="41"/>
      <c r="H16" s="34"/>
      <c r="I16" s="1"/>
      <c r="J16" s="1"/>
      <c r="K16" s="34"/>
      <c r="L16" s="34"/>
      <c r="M16" s="34"/>
      <c r="N16" s="34"/>
    </row>
    <row r="17" spans="1:10" ht="36.950000000000003" customHeight="1" x14ac:dyDescent="0.2">
      <c r="A17" s="60" t="s">
        <v>0</v>
      </c>
      <c r="B17" s="61" t="s">
        <v>73</v>
      </c>
      <c r="C17" s="61" t="s">
        <v>74</v>
      </c>
      <c r="D17" s="61" t="s">
        <v>1</v>
      </c>
      <c r="E17" s="61" t="s">
        <v>50</v>
      </c>
      <c r="F17" s="61" t="s">
        <v>51</v>
      </c>
      <c r="G17" s="61" t="s">
        <v>70</v>
      </c>
      <c r="H17" s="62" t="s">
        <v>287</v>
      </c>
      <c r="I17" s="62" t="s">
        <v>52</v>
      </c>
      <c r="J17" s="19"/>
    </row>
    <row r="18" spans="1:10" ht="14.1" customHeight="1" x14ac:dyDescent="0.2">
      <c r="A18" s="64"/>
      <c r="B18" s="67" t="str">
        <f>IFERROR(CODE(RIGHT(WheatBread3510121722[[#This Row],[UPC]],1)) - 48,"")</f>
        <v/>
      </c>
      <c r="C18" s="67" t="str">
        <f>IFERROR(CODE(10 - MOD(3*SUM(MID(WheatBread3510121722[UPC],2,1),MID(WheatBread3510121722[UPC],4,1),MID(WheatBread3510121722[UPC],6,1),MID(WheatBread3510121722[UPC],8,1),MID(WheatBread3510121722[UPC],10,1),MID(WheatBread3510121722[UPC],12,1))+SUM(MID(WheatBread3510121722[UPC],1,1),MID(WheatBread3510121722[UPC],3,1),MID(WheatBread3510121722[UPC],5,1),MID(WheatBread3510121722[UPC],7,1),MID(WheatBread3510121722[UPC],9,1),MID(WheatBread3510121722[UPC],11,1)),10))-48,"")</f>
        <v/>
      </c>
      <c r="D18" s="67" t="str">
        <f>IF(WheatBread3510121722[[#This Row],[Calc Check]]="","",IF(WheatBread3510121722[[#This Row],[Calc Check]]=10,IF(WheatBread3510121722[[#This Row],[UPC Check]]=0,"YES","NO"),IF(WheatBread3510121722[[#This Row],[Calc Check]]=WheatBread3510121722[[#This Row],[UPC Check]],"YES","NO")))</f>
        <v/>
      </c>
      <c r="E18" s="65"/>
      <c r="F18" s="65"/>
      <c r="G18" s="65"/>
      <c r="H18" s="70">
        <v>12</v>
      </c>
      <c r="I18" s="66"/>
      <c r="J18" s="19"/>
    </row>
    <row r="19" spans="1:10" ht="14.1" customHeight="1" x14ac:dyDescent="0.2">
      <c r="A19" s="64"/>
      <c r="B19" s="67" t="str">
        <f>IFERROR(CODE(RIGHT(WheatBread3510121722[[#This Row],[UPC]],1)) - 48,"")</f>
        <v/>
      </c>
      <c r="C19" s="67" t="str">
        <f>IFERROR(CODE(10 - MOD(3*SUM(MID(WheatBread3510121722[UPC],2,1),MID(WheatBread3510121722[UPC],4,1),MID(WheatBread3510121722[UPC],6,1),MID(WheatBread3510121722[UPC],8,1),MID(WheatBread3510121722[UPC],10,1),MID(WheatBread3510121722[UPC],12,1))+SUM(MID(WheatBread3510121722[UPC],1,1),MID(WheatBread3510121722[UPC],3,1),MID(WheatBread3510121722[UPC],5,1),MID(WheatBread3510121722[UPC],7,1),MID(WheatBread3510121722[UPC],9,1),MID(WheatBread3510121722[UPC],11,1)),10))-48,"")</f>
        <v/>
      </c>
      <c r="D19" s="67" t="str">
        <f>IF(WheatBread3510121722[[#This Row],[Calc Check]]="","",IF(WheatBread3510121722[[#This Row],[Calc Check]]=10,IF(WheatBread3510121722[[#This Row],[UPC Check]]=0,"YES","NO"),IF(WheatBread3510121722[[#This Row],[Calc Check]]=WheatBread3510121722[[#This Row],[UPC Check]],"YES","NO")))</f>
        <v/>
      </c>
      <c r="E19" s="65"/>
      <c r="F19" s="65"/>
      <c r="G19" s="65"/>
      <c r="H19" s="70">
        <v>12</v>
      </c>
      <c r="I19" s="66"/>
      <c r="J19" s="19"/>
    </row>
    <row r="20" spans="1:10" ht="14.1" customHeight="1" x14ac:dyDescent="0.2">
      <c r="A20" s="64"/>
      <c r="B20" s="67" t="str">
        <f>IFERROR(CODE(RIGHT(WheatBread3510121722[[#This Row],[UPC]],1)) - 48,"")</f>
        <v/>
      </c>
      <c r="C20" s="67" t="str">
        <f>IFERROR(CODE(10 - MOD(3*SUM(MID(WheatBread3510121722[UPC],2,1),MID(WheatBread3510121722[UPC],4,1),MID(WheatBread3510121722[UPC],6,1),MID(WheatBread3510121722[UPC],8,1),MID(WheatBread3510121722[UPC],10,1),MID(WheatBread3510121722[UPC],12,1))+SUM(MID(WheatBread3510121722[UPC],1,1),MID(WheatBread3510121722[UPC],3,1),MID(WheatBread3510121722[UPC],5,1),MID(WheatBread3510121722[UPC],7,1),MID(WheatBread3510121722[UPC],9,1),MID(WheatBread3510121722[UPC],11,1)),10))-48,"")</f>
        <v/>
      </c>
      <c r="D20" s="67" t="str">
        <f>IF(WheatBread3510121722[[#This Row],[Calc Check]]="","",IF(WheatBread3510121722[[#This Row],[Calc Check]]=10,IF(WheatBread3510121722[[#This Row],[UPC Check]]=0,"YES","NO"),IF(WheatBread3510121722[[#This Row],[Calc Check]]=WheatBread3510121722[[#This Row],[UPC Check]],"YES","NO")))</f>
        <v/>
      </c>
      <c r="E20" s="65"/>
      <c r="F20" s="65"/>
      <c r="G20" s="65"/>
      <c r="H20" s="70">
        <v>12</v>
      </c>
      <c r="I20" s="66"/>
      <c r="J20" s="19"/>
    </row>
    <row r="21" spans="1:10" ht="14.1" customHeight="1" x14ac:dyDescent="0.2">
      <c r="A21" s="64"/>
      <c r="B21" s="67" t="str">
        <f>IFERROR(CODE(RIGHT(WheatBread3510121722[[#This Row],[UPC]],1)) - 48,"")</f>
        <v/>
      </c>
      <c r="C21" s="67" t="str">
        <f>IFERROR(CODE(10 - MOD(3*SUM(MID(WheatBread3510121722[UPC],2,1),MID(WheatBread3510121722[UPC],4,1),MID(WheatBread3510121722[UPC],6,1),MID(WheatBread3510121722[UPC],8,1),MID(WheatBread3510121722[UPC],10,1),MID(WheatBread3510121722[UPC],12,1))+SUM(MID(WheatBread3510121722[UPC],1,1),MID(WheatBread3510121722[UPC],3,1),MID(WheatBread3510121722[UPC],5,1),MID(WheatBread3510121722[UPC],7,1),MID(WheatBread3510121722[UPC],9,1),MID(WheatBread3510121722[UPC],11,1)),10))-48,"")</f>
        <v/>
      </c>
      <c r="D21" s="67" t="str">
        <f>IF(WheatBread3510121722[[#This Row],[Calc Check]]="","",IF(WheatBread3510121722[[#This Row],[Calc Check]]=10,IF(WheatBread3510121722[[#This Row],[UPC Check]]=0,"YES","NO"),IF(WheatBread3510121722[[#This Row],[Calc Check]]=WheatBread3510121722[[#This Row],[UPC Check]],"YES","NO")))</f>
        <v/>
      </c>
      <c r="E21" s="65"/>
      <c r="F21" s="65"/>
      <c r="G21" s="65"/>
      <c r="H21" s="70">
        <v>12</v>
      </c>
      <c r="I21" s="66"/>
      <c r="J21" s="19"/>
    </row>
    <row r="22" spans="1:10" ht="14.1" customHeight="1" x14ac:dyDescent="0.2">
      <c r="A22" s="64"/>
      <c r="B22" s="67" t="str">
        <f>IFERROR(CODE(RIGHT(WheatBread3510121722[[#This Row],[UPC]],1)) - 48,"")</f>
        <v/>
      </c>
      <c r="C22" s="67" t="str">
        <f>IFERROR(CODE(10 - MOD(3*SUM(MID(WheatBread3510121722[UPC],2,1),MID(WheatBread3510121722[UPC],4,1),MID(WheatBread3510121722[UPC],6,1),MID(WheatBread3510121722[UPC],8,1),MID(WheatBread3510121722[UPC],10,1),MID(WheatBread3510121722[UPC],12,1))+SUM(MID(WheatBread3510121722[UPC],1,1),MID(WheatBread3510121722[UPC],3,1),MID(WheatBread3510121722[UPC],5,1),MID(WheatBread3510121722[UPC],7,1),MID(WheatBread3510121722[UPC],9,1),MID(WheatBread3510121722[UPC],11,1)),10))-48,"")</f>
        <v/>
      </c>
      <c r="D22" s="67" t="str">
        <f>IF(WheatBread3510121722[[#This Row],[Calc Check]]="","",IF(WheatBread3510121722[[#This Row],[Calc Check]]=10,IF(WheatBread3510121722[[#This Row],[UPC Check]]=0,"YES","NO"),IF(WheatBread3510121722[[#This Row],[Calc Check]]=WheatBread3510121722[[#This Row],[UPC Check]],"YES","NO")))</f>
        <v/>
      </c>
      <c r="E22" s="65"/>
      <c r="F22" s="65"/>
      <c r="G22" s="65"/>
      <c r="H22" s="70">
        <v>12</v>
      </c>
      <c r="I22" s="66"/>
      <c r="J22" s="19"/>
    </row>
    <row r="23" spans="1:10" ht="14.1" customHeight="1" x14ac:dyDescent="0.2">
      <c r="A23" s="64"/>
      <c r="B23" s="67" t="str">
        <f>IFERROR(CODE(RIGHT(WheatBread3510121722[[#This Row],[UPC]],1)) - 48,"")</f>
        <v/>
      </c>
      <c r="C23" s="67" t="str">
        <f>IFERROR(CODE(10 - MOD(3*SUM(MID(WheatBread3510121722[UPC],2,1),MID(WheatBread3510121722[UPC],4,1),MID(WheatBread3510121722[UPC],6,1),MID(WheatBread3510121722[UPC],8,1),MID(WheatBread3510121722[UPC],10,1),MID(WheatBread3510121722[UPC],12,1))+SUM(MID(WheatBread3510121722[UPC],1,1),MID(WheatBread3510121722[UPC],3,1),MID(WheatBread3510121722[UPC],5,1),MID(WheatBread3510121722[UPC],7,1),MID(WheatBread3510121722[UPC],9,1),MID(WheatBread3510121722[UPC],11,1)),10))-48,"")</f>
        <v/>
      </c>
      <c r="D23" s="67" t="str">
        <f>IF(WheatBread3510121722[[#This Row],[Calc Check]]="","",IF(WheatBread3510121722[[#This Row],[Calc Check]]=10,IF(WheatBread3510121722[[#This Row],[UPC Check]]=0,"YES","NO"),IF(WheatBread3510121722[[#This Row],[Calc Check]]=WheatBread3510121722[[#This Row],[UPC Check]],"YES","NO")))</f>
        <v/>
      </c>
      <c r="E23" s="65"/>
      <c r="F23" s="65"/>
      <c r="G23" s="65"/>
      <c r="H23" s="70">
        <v>12</v>
      </c>
      <c r="I23" s="66"/>
      <c r="J23" s="19"/>
    </row>
    <row r="24" spans="1:10" ht="14.1" customHeight="1" x14ac:dyDescent="0.2">
      <c r="A24" s="64"/>
      <c r="B24" s="67" t="str">
        <f>IFERROR(CODE(RIGHT(WheatBread3510121722[[#This Row],[UPC]],1)) - 48,"")</f>
        <v/>
      </c>
      <c r="C24" s="67" t="str">
        <f>IFERROR(CODE(10 - MOD(3*SUM(MID(WheatBread3510121722[UPC],2,1),MID(WheatBread3510121722[UPC],4,1),MID(WheatBread3510121722[UPC],6,1),MID(WheatBread3510121722[UPC],8,1),MID(WheatBread3510121722[UPC],10,1),MID(WheatBread3510121722[UPC],12,1))+SUM(MID(WheatBread3510121722[UPC],1,1),MID(WheatBread3510121722[UPC],3,1),MID(WheatBread3510121722[UPC],5,1),MID(WheatBread3510121722[UPC],7,1),MID(WheatBread3510121722[UPC],9,1),MID(WheatBread3510121722[UPC],11,1)),10))-48,"")</f>
        <v/>
      </c>
      <c r="D24" s="67" t="str">
        <f>IF(WheatBread3510121722[[#This Row],[Calc Check]]="","",IF(WheatBread3510121722[[#This Row],[Calc Check]]=10,IF(WheatBread3510121722[[#This Row],[UPC Check]]=0,"YES","NO"),IF(WheatBread3510121722[[#This Row],[Calc Check]]=WheatBread3510121722[[#This Row],[UPC Check]],"YES","NO")))</f>
        <v/>
      </c>
      <c r="E24" s="65"/>
      <c r="F24" s="65"/>
      <c r="G24" s="65"/>
      <c r="H24" s="70">
        <v>12</v>
      </c>
      <c r="I24" s="66"/>
      <c r="J24" s="19"/>
    </row>
    <row r="25" spans="1:10" ht="14.1" customHeight="1" x14ac:dyDescent="0.2">
      <c r="A25" s="64"/>
      <c r="B25" s="67" t="str">
        <f>IFERROR(CODE(RIGHT(WheatBread3510121722[[#This Row],[UPC]],1)) - 48,"")</f>
        <v/>
      </c>
      <c r="C25" s="67" t="str">
        <f>IFERROR(CODE(10 - MOD(3*SUM(MID(WheatBread3510121722[UPC],2,1),MID(WheatBread3510121722[UPC],4,1),MID(WheatBread3510121722[UPC],6,1),MID(WheatBread3510121722[UPC],8,1),MID(WheatBread3510121722[UPC],10,1),MID(WheatBread3510121722[UPC],12,1))+SUM(MID(WheatBread3510121722[UPC],1,1),MID(WheatBread3510121722[UPC],3,1),MID(WheatBread3510121722[UPC],5,1),MID(WheatBread3510121722[UPC],7,1),MID(WheatBread3510121722[UPC],9,1),MID(WheatBread3510121722[UPC],11,1)),10))-48,"")</f>
        <v/>
      </c>
      <c r="D25" s="67" t="str">
        <f>IF(WheatBread3510121722[[#This Row],[Calc Check]]="","",IF(WheatBread3510121722[[#This Row],[Calc Check]]=10,IF(WheatBread3510121722[[#This Row],[UPC Check]]=0,"YES","NO"),IF(WheatBread3510121722[[#This Row],[Calc Check]]=WheatBread3510121722[[#This Row],[UPC Check]],"YES","NO")))</f>
        <v/>
      </c>
      <c r="E25" s="65"/>
      <c r="F25" s="65"/>
      <c r="G25" s="65"/>
      <c r="H25" s="70">
        <v>12</v>
      </c>
      <c r="I25" s="66"/>
      <c r="J25" s="19"/>
    </row>
    <row r="26" spans="1:10" ht="14.1" customHeight="1" x14ac:dyDescent="0.2">
      <c r="A26" s="64"/>
      <c r="B26" s="67" t="str">
        <f>IFERROR(CODE(RIGHT(WheatBread3510121722[[#This Row],[UPC]],1)) - 48,"")</f>
        <v/>
      </c>
      <c r="C26" s="67" t="str">
        <f>IFERROR(CODE(10 - MOD(3*SUM(MID(WheatBread3510121722[UPC],2,1),MID(WheatBread3510121722[UPC],4,1),MID(WheatBread3510121722[UPC],6,1),MID(WheatBread3510121722[UPC],8,1),MID(WheatBread3510121722[UPC],10,1),MID(WheatBread3510121722[UPC],12,1))+SUM(MID(WheatBread3510121722[UPC],1,1),MID(WheatBread3510121722[UPC],3,1),MID(WheatBread3510121722[UPC],5,1),MID(WheatBread3510121722[UPC],7,1),MID(WheatBread3510121722[UPC],9,1),MID(WheatBread3510121722[UPC],11,1)),10))-48,"")</f>
        <v/>
      </c>
      <c r="D26" s="67" t="str">
        <f>IF(WheatBread3510121722[[#This Row],[Calc Check]]="","",IF(WheatBread3510121722[[#This Row],[Calc Check]]=10,IF(WheatBread3510121722[[#This Row],[UPC Check]]=0,"YES","NO"),IF(WheatBread3510121722[[#This Row],[Calc Check]]=WheatBread3510121722[[#This Row],[UPC Check]],"YES","NO")))</f>
        <v/>
      </c>
      <c r="E26" s="65"/>
      <c r="F26" s="65"/>
      <c r="G26" s="65"/>
      <c r="H26" s="70">
        <v>12</v>
      </c>
      <c r="I26" s="66"/>
      <c r="J26" s="19"/>
    </row>
    <row r="27" spans="1:10" ht="14.1" customHeight="1" x14ac:dyDescent="0.2">
      <c r="A27" s="64"/>
      <c r="B27" s="67" t="str">
        <f>IFERROR(CODE(RIGHT(WheatBread3510121722[[#This Row],[UPC]],1)) - 48,"")</f>
        <v/>
      </c>
      <c r="C27" s="67" t="str">
        <f>IFERROR(CODE(10 - MOD(3*SUM(MID(WheatBread3510121722[UPC],2,1),MID(WheatBread3510121722[UPC],4,1),MID(WheatBread3510121722[UPC],6,1),MID(WheatBread3510121722[UPC],8,1),MID(WheatBread3510121722[UPC],10,1),MID(WheatBread3510121722[UPC],12,1))+SUM(MID(WheatBread3510121722[UPC],1,1),MID(WheatBread3510121722[UPC],3,1),MID(WheatBread3510121722[UPC],5,1),MID(WheatBread3510121722[UPC],7,1),MID(WheatBread3510121722[UPC],9,1),MID(WheatBread3510121722[UPC],11,1)),10))-48,"")</f>
        <v/>
      </c>
      <c r="D27" s="67" t="str">
        <f>IF(WheatBread3510121722[[#This Row],[Calc Check]]="","",IF(WheatBread3510121722[[#This Row],[Calc Check]]=10,IF(WheatBread3510121722[[#This Row],[UPC Check]]=0,"YES","NO"),IF(WheatBread3510121722[[#This Row],[Calc Check]]=WheatBread3510121722[[#This Row],[UPC Check]],"YES","NO")))</f>
        <v/>
      </c>
      <c r="E27" s="65"/>
      <c r="F27" s="65"/>
      <c r="G27" s="65"/>
      <c r="H27" s="70">
        <v>12</v>
      </c>
      <c r="I27" s="66"/>
      <c r="J27" s="19"/>
    </row>
    <row r="28" spans="1:10" ht="14.1" customHeight="1" x14ac:dyDescent="0.2">
      <c r="A28" s="64"/>
      <c r="B28" s="67" t="str">
        <f>IFERROR(CODE(RIGHT(WheatBread3510121722[[#This Row],[UPC]],1)) - 48,"")</f>
        <v/>
      </c>
      <c r="C28" s="67" t="str">
        <f>IFERROR(CODE(10 - MOD(3*SUM(MID(WheatBread3510121722[UPC],2,1),MID(WheatBread3510121722[UPC],4,1),MID(WheatBread3510121722[UPC],6,1),MID(WheatBread3510121722[UPC],8,1),MID(WheatBread3510121722[UPC],10,1),MID(WheatBread3510121722[UPC],12,1))+SUM(MID(WheatBread3510121722[UPC],1,1),MID(WheatBread3510121722[UPC],3,1),MID(WheatBread3510121722[UPC],5,1),MID(WheatBread3510121722[UPC],7,1),MID(WheatBread3510121722[UPC],9,1),MID(WheatBread3510121722[UPC],11,1)),10))-48,"")</f>
        <v/>
      </c>
      <c r="D28" s="67" t="str">
        <f>IF(WheatBread3510121722[[#This Row],[Calc Check]]="","",IF(WheatBread3510121722[[#This Row],[Calc Check]]=10,IF(WheatBread3510121722[[#This Row],[UPC Check]]=0,"YES","NO"),IF(WheatBread3510121722[[#This Row],[Calc Check]]=WheatBread3510121722[[#This Row],[UPC Check]],"YES","NO")))</f>
        <v/>
      </c>
      <c r="E28" s="65"/>
      <c r="F28" s="65"/>
      <c r="G28" s="65"/>
      <c r="H28" s="70">
        <v>12</v>
      </c>
      <c r="I28" s="66"/>
      <c r="J28" s="19"/>
    </row>
    <row r="29" spans="1:10" ht="14.1" customHeight="1" x14ac:dyDescent="0.2">
      <c r="A29" s="64"/>
      <c r="B29" s="67" t="str">
        <f>IFERROR(CODE(RIGHT(WheatBread3510121722[[#This Row],[UPC]],1)) - 48,"")</f>
        <v/>
      </c>
      <c r="C29" s="67" t="str">
        <f>IFERROR(CODE(10 - MOD(3*SUM(MID(WheatBread3510121722[UPC],2,1),MID(WheatBread3510121722[UPC],4,1),MID(WheatBread3510121722[UPC],6,1),MID(WheatBread3510121722[UPC],8,1),MID(WheatBread3510121722[UPC],10,1),MID(WheatBread3510121722[UPC],12,1))+SUM(MID(WheatBread3510121722[UPC],1,1),MID(WheatBread3510121722[UPC],3,1),MID(WheatBread3510121722[UPC],5,1),MID(WheatBread3510121722[UPC],7,1),MID(WheatBread3510121722[UPC],9,1),MID(WheatBread3510121722[UPC],11,1)),10))-48,"")</f>
        <v/>
      </c>
      <c r="D29" s="67" t="str">
        <f>IF(WheatBread3510121722[[#This Row],[Calc Check]]="","",IF(WheatBread3510121722[[#This Row],[Calc Check]]=10,IF(WheatBread3510121722[[#This Row],[UPC Check]]=0,"YES","NO"),IF(WheatBread3510121722[[#This Row],[Calc Check]]=WheatBread3510121722[[#This Row],[UPC Check]],"YES","NO")))</f>
        <v/>
      </c>
      <c r="E29" s="65"/>
      <c r="F29" s="65"/>
      <c r="G29" s="65"/>
      <c r="H29" s="70">
        <v>12</v>
      </c>
      <c r="I29" s="66"/>
      <c r="J29" s="19"/>
    </row>
    <row r="30" spans="1:10" ht="14.1" customHeight="1" x14ac:dyDescent="0.2">
      <c r="A30" s="64"/>
      <c r="B30" s="67" t="str">
        <f>IFERROR(CODE(RIGHT(WheatBread3510121722[[#This Row],[UPC]],1)) - 48,"")</f>
        <v/>
      </c>
      <c r="C30" s="67" t="str">
        <f>IFERROR(CODE(10 - MOD(3*SUM(MID(WheatBread3510121722[UPC],2,1),MID(WheatBread3510121722[UPC],4,1),MID(WheatBread3510121722[UPC],6,1),MID(WheatBread3510121722[UPC],8,1),MID(WheatBread3510121722[UPC],10,1),MID(WheatBread3510121722[UPC],12,1))+SUM(MID(WheatBread3510121722[UPC],1,1),MID(WheatBread3510121722[UPC],3,1),MID(WheatBread3510121722[UPC],5,1),MID(WheatBread3510121722[UPC],7,1),MID(WheatBread3510121722[UPC],9,1),MID(WheatBread3510121722[UPC],11,1)),10))-48,"")</f>
        <v/>
      </c>
      <c r="D30" s="67" t="str">
        <f>IF(WheatBread3510121722[[#This Row],[Calc Check]]="","",IF(WheatBread3510121722[[#This Row],[Calc Check]]=10,IF(WheatBread3510121722[[#This Row],[UPC Check]]=0,"YES","NO"),IF(WheatBread3510121722[[#This Row],[Calc Check]]=WheatBread3510121722[[#This Row],[UPC Check]],"YES","NO")))</f>
        <v/>
      </c>
      <c r="E30" s="65"/>
      <c r="F30" s="65"/>
      <c r="G30" s="65"/>
      <c r="H30" s="70">
        <v>12</v>
      </c>
      <c r="I30" s="66"/>
      <c r="J30" s="19"/>
    </row>
    <row r="31" spans="1:10" ht="14.1" customHeight="1" x14ac:dyDescent="0.2">
      <c r="A31" s="64"/>
      <c r="B31" s="67" t="str">
        <f>IFERROR(CODE(RIGHT(WheatBread3510121722[[#This Row],[UPC]],1)) - 48,"")</f>
        <v/>
      </c>
      <c r="C31" s="67" t="str">
        <f>IFERROR(CODE(10 - MOD(3*SUM(MID(WheatBread3510121722[UPC],2,1),MID(WheatBread3510121722[UPC],4,1),MID(WheatBread3510121722[UPC],6,1),MID(WheatBread3510121722[UPC],8,1),MID(WheatBread3510121722[UPC],10,1),MID(WheatBread3510121722[UPC],12,1))+SUM(MID(WheatBread3510121722[UPC],1,1),MID(WheatBread3510121722[UPC],3,1),MID(WheatBread3510121722[UPC],5,1),MID(WheatBread3510121722[UPC],7,1),MID(WheatBread3510121722[UPC],9,1),MID(WheatBread3510121722[UPC],11,1)),10))-48,"")</f>
        <v/>
      </c>
      <c r="D31" s="67" t="str">
        <f>IF(WheatBread3510121722[[#This Row],[Calc Check]]="","",IF(WheatBread3510121722[[#This Row],[Calc Check]]=10,IF(WheatBread3510121722[[#This Row],[UPC Check]]=0,"YES","NO"),IF(WheatBread3510121722[[#This Row],[Calc Check]]=WheatBread3510121722[[#This Row],[UPC Check]],"YES","NO")))</f>
        <v/>
      </c>
      <c r="E31" s="65"/>
      <c r="F31" s="65"/>
      <c r="G31" s="65"/>
      <c r="H31" s="70">
        <v>12</v>
      </c>
      <c r="I31" s="66"/>
      <c r="J31" s="19"/>
    </row>
    <row r="32" spans="1:10" ht="14.1" customHeight="1" x14ac:dyDescent="0.2">
      <c r="A32" s="64"/>
      <c r="B32" s="67" t="str">
        <f>IFERROR(CODE(RIGHT(WheatBread3510121722[[#This Row],[UPC]],1)) - 48,"")</f>
        <v/>
      </c>
      <c r="C32" s="67" t="str">
        <f>IFERROR(CODE(10 - MOD(3*SUM(MID(WheatBread3510121722[UPC],2,1),MID(WheatBread3510121722[UPC],4,1),MID(WheatBread3510121722[UPC],6,1),MID(WheatBread3510121722[UPC],8,1),MID(WheatBread3510121722[UPC],10,1),MID(WheatBread3510121722[UPC],12,1))+SUM(MID(WheatBread3510121722[UPC],1,1),MID(WheatBread3510121722[UPC],3,1),MID(WheatBread3510121722[UPC],5,1),MID(WheatBread3510121722[UPC],7,1),MID(WheatBread3510121722[UPC],9,1),MID(WheatBread3510121722[UPC],11,1)),10))-48,"")</f>
        <v/>
      </c>
      <c r="D32" s="67" t="str">
        <f>IF(WheatBread3510121722[[#This Row],[Calc Check]]="","",IF(WheatBread3510121722[[#This Row],[Calc Check]]=10,IF(WheatBread3510121722[[#This Row],[UPC Check]]=0,"YES","NO"),IF(WheatBread3510121722[[#This Row],[Calc Check]]=WheatBread3510121722[[#This Row],[UPC Check]],"YES","NO")))</f>
        <v/>
      </c>
      <c r="E32" s="65"/>
      <c r="F32" s="65"/>
      <c r="G32" s="65"/>
      <c r="H32" s="70">
        <v>12</v>
      </c>
      <c r="I32" s="66"/>
      <c r="J32" s="19"/>
    </row>
    <row r="33" spans="1:10" ht="14.1" customHeight="1" x14ac:dyDescent="0.2">
      <c r="A33" s="64"/>
      <c r="B33" s="67" t="str">
        <f>IFERROR(CODE(RIGHT(WheatBread3510121722[[#This Row],[UPC]],1)) - 48,"")</f>
        <v/>
      </c>
      <c r="C33" s="67" t="str">
        <f>IFERROR(CODE(10 - MOD(3*SUM(MID(WheatBread3510121722[UPC],2,1),MID(WheatBread3510121722[UPC],4,1),MID(WheatBread3510121722[UPC],6,1),MID(WheatBread3510121722[UPC],8,1),MID(WheatBread3510121722[UPC],10,1),MID(WheatBread3510121722[UPC],12,1))+SUM(MID(WheatBread3510121722[UPC],1,1),MID(WheatBread3510121722[UPC],3,1),MID(WheatBread3510121722[UPC],5,1),MID(WheatBread3510121722[UPC],7,1),MID(WheatBread3510121722[UPC],9,1),MID(WheatBread3510121722[UPC],11,1)),10))-48,"")</f>
        <v/>
      </c>
      <c r="D33" s="67" t="str">
        <f>IF(WheatBread3510121722[[#This Row],[Calc Check]]="","",IF(WheatBread3510121722[[#This Row],[Calc Check]]=10,IF(WheatBread3510121722[[#This Row],[UPC Check]]=0,"YES","NO"),IF(WheatBread3510121722[[#This Row],[Calc Check]]=WheatBread3510121722[[#This Row],[UPC Check]],"YES","NO")))</f>
        <v/>
      </c>
      <c r="E33" s="65"/>
      <c r="F33" s="65"/>
      <c r="G33" s="65"/>
      <c r="H33" s="70">
        <v>12</v>
      </c>
      <c r="I33" s="66"/>
      <c r="J33" s="19"/>
    </row>
    <row r="34" spans="1:10" ht="14.1" customHeight="1" x14ac:dyDescent="0.2">
      <c r="A34" s="64"/>
      <c r="B34" s="67" t="str">
        <f>IFERROR(CODE(RIGHT(WheatBread3510121722[[#This Row],[UPC]],1)) - 48,"")</f>
        <v/>
      </c>
      <c r="C34" s="67" t="str">
        <f>IFERROR(CODE(10 - MOD(3*SUM(MID(WheatBread3510121722[UPC],2,1),MID(WheatBread3510121722[UPC],4,1),MID(WheatBread3510121722[UPC],6,1),MID(WheatBread3510121722[UPC],8,1),MID(WheatBread3510121722[UPC],10,1),MID(WheatBread3510121722[UPC],12,1))+SUM(MID(WheatBread3510121722[UPC],1,1),MID(WheatBread3510121722[UPC],3,1),MID(WheatBread3510121722[UPC],5,1),MID(WheatBread3510121722[UPC],7,1),MID(WheatBread3510121722[UPC],9,1),MID(WheatBread3510121722[UPC],11,1)),10))-48,"")</f>
        <v/>
      </c>
      <c r="D34" s="67" t="str">
        <f>IF(WheatBread3510121722[[#This Row],[Calc Check]]="","",IF(WheatBread3510121722[[#This Row],[Calc Check]]=10,IF(WheatBread3510121722[[#This Row],[UPC Check]]=0,"YES","NO"),IF(WheatBread3510121722[[#This Row],[Calc Check]]=WheatBread3510121722[[#This Row],[UPC Check]],"YES","NO")))</f>
        <v/>
      </c>
      <c r="E34" s="65"/>
      <c r="F34" s="65"/>
      <c r="G34" s="65"/>
      <c r="H34" s="70">
        <v>12</v>
      </c>
      <c r="I34" s="66"/>
      <c r="J34" s="19"/>
    </row>
    <row r="35" spans="1:10" ht="14.1" customHeight="1" x14ac:dyDescent="0.2">
      <c r="A35" s="64"/>
      <c r="B35" s="67" t="str">
        <f>IFERROR(CODE(RIGHT(WheatBread3510121722[[#This Row],[UPC]],1)) - 48,"")</f>
        <v/>
      </c>
      <c r="C35" s="67" t="str">
        <f>IFERROR(CODE(10 - MOD(3*SUM(MID(WheatBread3510121722[UPC],2,1),MID(WheatBread3510121722[UPC],4,1),MID(WheatBread3510121722[UPC],6,1),MID(WheatBread3510121722[UPC],8,1),MID(WheatBread3510121722[UPC],10,1),MID(WheatBread3510121722[UPC],12,1))+SUM(MID(WheatBread3510121722[UPC],1,1),MID(WheatBread3510121722[UPC],3,1),MID(WheatBread3510121722[UPC],5,1),MID(WheatBread3510121722[UPC],7,1),MID(WheatBread3510121722[UPC],9,1),MID(WheatBread3510121722[UPC],11,1)),10))-48,"")</f>
        <v/>
      </c>
      <c r="D35" s="67" t="str">
        <f>IF(WheatBread3510121722[[#This Row],[Calc Check]]="","",IF(WheatBread3510121722[[#This Row],[Calc Check]]=10,IF(WheatBread3510121722[[#This Row],[UPC Check]]=0,"YES","NO"),IF(WheatBread3510121722[[#This Row],[Calc Check]]=WheatBread3510121722[[#This Row],[UPC Check]],"YES","NO")))</f>
        <v/>
      </c>
      <c r="E35" s="65"/>
      <c r="F35" s="65"/>
      <c r="G35" s="65"/>
      <c r="H35" s="70">
        <v>12</v>
      </c>
      <c r="I35" s="66"/>
      <c r="J35" s="19"/>
    </row>
    <row r="36" spans="1:10" ht="14.1" customHeight="1" x14ac:dyDescent="0.2">
      <c r="A36" s="64"/>
      <c r="B36" s="67" t="str">
        <f>IFERROR(CODE(RIGHT(WheatBread3510121722[[#This Row],[UPC]],1)) - 48,"")</f>
        <v/>
      </c>
      <c r="C36" s="67" t="str">
        <f>IFERROR(CODE(10 - MOD(3*SUM(MID(WheatBread3510121722[UPC],2,1),MID(WheatBread3510121722[UPC],4,1),MID(WheatBread3510121722[UPC],6,1),MID(WheatBread3510121722[UPC],8,1),MID(WheatBread3510121722[UPC],10,1),MID(WheatBread3510121722[UPC],12,1))+SUM(MID(WheatBread3510121722[UPC],1,1),MID(WheatBread3510121722[UPC],3,1),MID(WheatBread3510121722[UPC],5,1),MID(WheatBread3510121722[UPC],7,1),MID(WheatBread3510121722[UPC],9,1),MID(WheatBread3510121722[UPC],11,1)),10))-48,"")</f>
        <v/>
      </c>
      <c r="D36" s="67" t="str">
        <f>IF(WheatBread3510121722[[#This Row],[Calc Check]]="","",IF(WheatBread3510121722[[#This Row],[Calc Check]]=10,IF(WheatBread3510121722[[#This Row],[UPC Check]]=0,"YES","NO"),IF(WheatBread3510121722[[#This Row],[Calc Check]]=WheatBread3510121722[[#This Row],[UPC Check]],"YES","NO")))</f>
        <v/>
      </c>
      <c r="E36" s="65"/>
      <c r="F36" s="65"/>
      <c r="G36" s="65"/>
      <c r="H36" s="70">
        <v>12</v>
      </c>
      <c r="I36" s="66"/>
      <c r="J36" s="19"/>
    </row>
  </sheetData>
  <sheetProtection algorithmName="SHA-512" hashValue="QHLlen+Ws0t2kAgacPti2TKNEfexneYiBVlGQgAO1TAPTVwxXbP9XiYtBhFh9TjBem7qDhOTfoBJoDgqpC7MMQ==" saltValue="eL91FWVMc2fdrsGsuS7mFg==" spinCount="100000" sheet="1" objects="1" scenarios="1" selectLockedCells="1"/>
  <mergeCells count="12">
    <mergeCell ref="B10:G10"/>
    <mergeCell ref="F12:H12"/>
    <mergeCell ref="F6:H6"/>
    <mergeCell ref="F7:H7"/>
    <mergeCell ref="B9:G9"/>
    <mergeCell ref="A5:E5"/>
    <mergeCell ref="F5:H5"/>
    <mergeCell ref="A1:G1"/>
    <mergeCell ref="A3:E3"/>
    <mergeCell ref="F3:H3"/>
    <mergeCell ref="A4:E4"/>
    <mergeCell ref="F4:H4"/>
  </mergeCells>
  <dataValidations count="1">
    <dataValidation allowBlank="1" showInputMessage="1" sqref="I18:I36"/>
  </dataValidations>
  <pageMargins left="0.7" right="0.7" top="0.75" bottom="0.75" header="0.3" footer="0.3"/>
  <pageSetup paperSize="5" orientation="landscape" r:id="rId1"/>
  <headerFooter>
    <oddHeader>&amp;C2017-2019 Louisiana WIC Approved Foods Product Review</oddHead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zoomScaleNormal="100" workbookViewId="0">
      <selection activeCell="A25" sqref="A25"/>
    </sheetView>
  </sheetViews>
  <sheetFormatPr defaultColWidth="8.7109375" defaultRowHeight="12.75" x14ac:dyDescent="0.2"/>
  <cols>
    <col min="1" max="1" width="19.140625" style="19" customWidth="1"/>
    <col min="2" max="4" width="7.140625" style="19" customWidth="1"/>
    <col min="5" max="7" width="18.140625" style="19" customWidth="1"/>
    <col min="8" max="8" width="11.42578125" style="19" customWidth="1"/>
    <col min="9" max="9" width="11.42578125" style="42" customWidth="1"/>
    <col min="10" max="10" width="18.140625" style="42" customWidth="1"/>
    <col min="11" max="15" width="4.7109375" style="19" customWidth="1"/>
    <col min="16" max="16" width="39.28515625" style="19" customWidth="1"/>
    <col min="17" max="16384" width="8.7109375" style="19"/>
  </cols>
  <sheetData>
    <row r="1" spans="1:14" s="11" customFormat="1" ht="99.95" customHeight="1" x14ac:dyDescent="0.2">
      <c r="A1" s="104" t="s">
        <v>53</v>
      </c>
      <c r="B1" s="104"/>
      <c r="C1" s="104"/>
      <c r="D1" s="104"/>
      <c r="E1" s="104"/>
      <c r="F1" s="104"/>
      <c r="G1" s="104"/>
    </row>
    <row r="2" spans="1:14" ht="37.5" customHeight="1" x14ac:dyDescent="0.2">
      <c r="A2" s="105" t="s">
        <v>56</v>
      </c>
      <c r="B2" s="105"/>
      <c r="C2" s="105"/>
      <c r="D2" s="105"/>
      <c r="E2" s="105"/>
      <c r="F2" s="105"/>
      <c r="G2" s="105"/>
      <c r="H2" s="32"/>
      <c r="I2" s="33"/>
      <c r="J2" s="33"/>
      <c r="K2" s="31"/>
      <c r="L2" s="31"/>
      <c r="M2" s="34"/>
      <c r="N2" s="34"/>
    </row>
    <row r="3" spans="1:14" ht="14.45" customHeight="1" x14ac:dyDescent="0.2">
      <c r="A3" s="102" t="s">
        <v>54</v>
      </c>
      <c r="B3" s="102"/>
      <c r="C3" s="102"/>
      <c r="D3" s="102"/>
      <c r="E3" s="102"/>
      <c r="F3" s="102"/>
      <c r="G3" s="102"/>
      <c r="H3" s="32"/>
      <c r="I3" s="33"/>
      <c r="J3" s="33"/>
      <c r="K3" s="36"/>
      <c r="L3" s="36"/>
      <c r="M3" s="37"/>
      <c r="N3" s="37"/>
    </row>
    <row r="4" spans="1:14" ht="14.45" customHeight="1" x14ac:dyDescent="0.2">
      <c r="A4" s="102" t="s">
        <v>55</v>
      </c>
      <c r="B4" s="102"/>
      <c r="C4" s="102"/>
      <c r="D4" s="102"/>
      <c r="E4" s="102"/>
      <c r="F4" s="102"/>
      <c r="G4" s="102"/>
      <c r="H4" s="32"/>
      <c r="I4" s="33"/>
      <c r="J4" s="33"/>
      <c r="K4" s="31"/>
      <c r="L4" s="31"/>
      <c r="M4" s="34"/>
      <c r="N4" s="34"/>
    </row>
    <row r="5" spans="1:14" ht="14.25" x14ac:dyDescent="0.2">
      <c r="A5" s="45"/>
      <c r="B5" s="45"/>
      <c r="C5" s="48"/>
      <c r="D5" s="48"/>
      <c r="E5" s="45"/>
      <c r="F5" s="46"/>
      <c r="G5" s="32"/>
      <c r="H5" s="32"/>
      <c r="I5" s="33"/>
      <c r="J5" s="33"/>
      <c r="K5" s="31"/>
      <c r="L5" s="31"/>
      <c r="M5" s="34"/>
      <c r="N5" s="34"/>
    </row>
    <row r="6" spans="1:14" ht="14.45" customHeight="1" x14ac:dyDescent="0.2">
      <c r="A6" s="105" t="s">
        <v>44</v>
      </c>
      <c r="B6" s="105"/>
      <c r="C6" s="105"/>
      <c r="D6" s="105"/>
      <c r="E6" s="105"/>
      <c r="F6" s="105"/>
      <c r="G6" s="105"/>
      <c r="H6" s="32"/>
      <c r="I6" s="33"/>
      <c r="J6" s="33"/>
      <c r="K6" s="31"/>
      <c r="L6" s="31"/>
      <c r="M6" s="34"/>
      <c r="N6" s="34"/>
    </row>
    <row r="7" spans="1:14" ht="25.5" customHeight="1" x14ac:dyDescent="0.2">
      <c r="A7" s="110" t="s">
        <v>58</v>
      </c>
      <c r="B7" s="110"/>
      <c r="C7" s="110"/>
      <c r="D7" s="110"/>
      <c r="E7" s="110"/>
      <c r="F7" s="110"/>
      <c r="G7" s="110"/>
      <c r="H7" s="31"/>
      <c r="I7" s="38"/>
      <c r="J7" s="38"/>
      <c r="K7" s="31"/>
      <c r="L7" s="31"/>
      <c r="M7" s="34"/>
      <c r="N7" s="34"/>
    </row>
    <row r="8" spans="1:14" ht="30" customHeight="1" x14ac:dyDescent="0.2">
      <c r="A8" s="106" t="s">
        <v>242</v>
      </c>
      <c r="B8" s="106"/>
      <c r="C8" s="106"/>
      <c r="D8" s="106"/>
      <c r="E8" s="106"/>
      <c r="F8" s="106"/>
      <c r="G8" s="106"/>
      <c r="H8" s="31"/>
      <c r="I8" s="38"/>
      <c r="J8" s="38"/>
      <c r="K8" s="31"/>
      <c r="L8" s="31"/>
      <c r="M8" s="34"/>
      <c r="N8" s="34"/>
    </row>
    <row r="9" spans="1:14" ht="24.95" customHeight="1" x14ac:dyDescent="0.2">
      <c r="A9" s="114" t="s">
        <v>45</v>
      </c>
      <c r="B9" s="114"/>
      <c r="C9" s="114"/>
      <c r="D9" s="114"/>
      <c r="E9" s="114"/>
      <c r="F9" s="114"/>
      <c r="G9" s="114"/>
      <c r="H9" s="31"/>
      <c r="I9" s="38"/>
      <c r="J9" s="38"/>
      <c r="K9" s="31"/>
      <c r="L9" s="31"/>
      <c r="M9" s="34"/>
      <c r="N9" s="34"/>
    </row>
    <row r="10" spans="1:14" ht="24.95" customHeight="1" x14ac:dyDescent="0.2">
      <c r="A10" s="106" t="s">
        <v>57</v>
      </c>
      <c r="B10" s="106"/>
      <c r="C10" s="106"/>
      <c r="D10" s="106"/>
      <c r="E10" s="106"/>
      <c r="F10" s="106"/>
      <c r="G10" s="106"/>
      <c r="H10" s="31"/>
      <c r="I10" s="38"/>
      <c r="J10" s="38"/>
      <c r="K10" s="31"/>
      <c r="L10" s="31"/>
      <c r="M10" s="34"/>
      <c r="N10" s="34"/>
    </row>
    <row r="11" spans="1:14" ht="18.600000000000001" customHeight="1" x14ac:dyDescent="0.2">
      <c r="A11" s="113" t="s">
        <v>46</v>
      </c>
      <c r="B11" s="113"/>
      <c r="C11" s="113"/>
      <c r="D11" s="113"/>
      <c r="E11" s="113"/>
      <c r="F11" s="113"/>
      <c r="G11" s="113"/>
      <c r="H11" s="31"/>
      <c r="I11" s="38"/>
      <c r="J11" s="38"/>
      <c r="K11" s="31"/>
      <c r="L11" s="31"/>
      <c r="M11" s="34"/>
      <c r="N11" s="34"/>
    </row>
    <row r="12" spans="1:14" ht="14.25" x14ac:dyDescent="0.2">
      <c r="A12" s="110" t="s">
        <v>47</v>
      </c>
      <c r="B12" s="110"/>
      <c r="C12" s="110"/>
      <c r="D12" s="110"/>
      <c r="E12" s="110"/>
      <c r="F12" s="110"/>
      <c r="G12" s="110"/>
      <c r="H12" s="31"/>
      <c r="I12" s="38"/>
      <c r="J12" s="38"/>
      <c r="K12" s="31"/>
      <c r="L12" s="31"/>
      <c r="M12" s="34"/>
      <c r="N12" s="34"/>
    </row>
    <row r="13" spans="1:14" ht="18.600000000000001" customHeight="1" x14ac:dyDescent="0.2">
      <c r="A13" s="113" t="s">
        <v>46</v>
      </c>
      <c r="B13" s="113"/>
      <c r="C13" s="113"/>
      <c r="D13" s="113"/>
      <c r="E13" s="113"/>
      <c r="F13" s="113"/>
      <c r="G13" s="113"/>
      <c r="H13" s="31"/>
      <c r="I13" s="38"/>
      <c r="J13" s="38"/>
      <c r="K13" s="31"/>
      <c r="L13" s="31"/>
      <c r="M13" s="34"/>
      <c r="N13" s="34"/>
    </row>
    <row r="14" spans="1:14" ht="34.5" customHeight="1" x14ac:dyDescent="0.2">
      <c r="A14" s="106" t="s">
        <v>59</v>
      </c>
      <c r="B14" s="106"/>
      <c r="C14" s="106"/>
      <c r="D14" s="106"/>
      <c r="E14" s="106"/>
      <c r="F14" s="106"/>
      <c r="G14" s="106"/>
      <c r="H14" s="31"/>
      <c r="I14" s="38"/>
      <c r="J14" s="38"/>
      <c r="K14" s="31"/>
      <c r="L14" s="31"/>
      <c r="M14" s="34"/>
      <c r="N14" s="34"/>
    </row>
    <row r="15" spans="1:14" ht="12.95" customHeight="1" x14ac:dyDescent="0.2">
      <c r="A15" s="43"/>
      <c r="B15" s="43"/>
      <c r="C15" s="43"/>
      <c r="D15" s="43"/>
      <c r="E15" s="43"/>
      <c r="F15" s="43"/>
      <c r="G15" s="32"/>
      <c r="H15" s="31"/>
      <c r="I15" s="38"/>
      <c r="J15" s="38"/>
      <c r="K15" s="31"/>
      <c r="L15" s="31"/>
      <c r="M15" s="34"/>
      <c r="N15" s="34"/>
    </row>
    <row r="16" spans="1:14" s="44" customFormat="1" x14ac:dyDescent="0.2">
      <c r="A16" s="49" t="s">
        <v>60</v>
      </c>
      <c r="B16" s="49"/>
      <c r="C16" s="49"/>
      <c r="D16" s="49"/>
      <c r="E16" s="50"/>
      <c r="F16" s="51"/>
      <c r="G16" s="47"/>
      <c r="H16" s="52"/>
      <c r="I16" s="52"/>
      <c r="J16" s="52"/>
      <c r="K16" s="45"/>
      <c r="L16" s="45"/>
      <c r="M16" s="53"/>
      <c r="N16" s="53"/>
    </row>
    <row r="17" spans="1:16" s="44" customFormat="1" x14ac:dyDescent="0.2">
      <c r="A17" s="49"/>
      <c r="B17" s="49"/>
      <c r="C17" s="49"/>
      <c r="D17" s="49"/>
      <c r="E17" s="50"/>
      <c r="F17" s="51"/>
      <c r="G17" s="47"/>
      <c r="H17" s="52"/>
      <c r="I17" s="52"/>
      <c r="J17" s="52"/>
      <c r="K17" s="45"/>
      <c r="L17" s="45"/>
      <c r="M17" s="53"/>
      <c r="N17" s="53"/>
    </row>
    <row r="18" spans="1:16" s="44" customFormat="1" x14ac:dyDescent="0.2">
      <c r="A18" s="57" t="s">
        <v>61</v>
      </c>
      <c r="B18" s="45"/>
      <c r="C18" s="45"/>
      <c r="D18" s="45"/>
      <c r="E18" s="45"/>
      <c r="F18" s="45"/>
      <c r="G18" s="46"/>
      <c r="H18" s="45"/>
      <c r="I18" s="52"/>
      <c r="J18" s="52"/>
      <c r="K18" s="45"/>
      <c r="L18" s="45"/>
      <c r="M18" s="53"/>
      <c r="N18" s="53"/>
    </row>
    <row r="19" spans="1:16" s="44" customFormat="1" x14ac:dyDescent="0.2">
      <c r="A19" s="45" t="s">
        <v>48</v>
      </c>
      <c r="B19" s="45"/>
      <c r="C19" s="45"/>
      <c r="D19" s="45"/>
      <c r="E19" s="45"/>
      <c r="F19" s="45"/>
      <c r="G19" s="46"/>
      <c r="H19" s="45"/>
      <c r="I19" s="52"/>
      <c r="J19" s="52"/>
      <c r="K19" s="45"/>
      <c r="L19" s="45"/>
      <c r="M19" s="53"/>
      <c r="N19" s="53"/>
    </row>
    <row r="20" spans="1:16" s="44" customFormat="1" x14ac:dyDescent="0.2">
      <c r="A20" s="45" t="s">
        <v>49</v>
      </c>
      <c r="B20" s="45"/>
      <c r="C20" s="54"/>
      <c r="D20" s="54"/>
      <c r="E20" s="45"/>
      <c r="F20" s="54"/>
      <c r="G20" s="46"/>
      <c r="H20" s="45"/>
      <c r="I20" s="52"/>
      <c r="J20" s="52"/>
      <c r="K20" s="45"/>
      <c r="L20" s="45"/>
      <c r="M20" s="53"/>
      <c r="N20" s="53"/>
    </row>
    <row r="21" spans="1:16" ht="14.25" x14ac:dyDescent="0.2">
      <c r="A21" s="54" t="s">
        <v>62</v>
      </c>
      <c r="B21" s="39"/>
      <c r="C21" s="39"/>
      <c r="D21" s="39"/>
      <c r="E21" s="39"/>
      <c r="F21" s="39"/>
      <c r="G21" s="32"/>
      <c r="H21" s="31"/>
      <c r="I21" s="38"/>
      <c r="J21" s="38"/>
      <c r="K21" s="31"/>
      <c r="L21" s="31"/>
      <c r="M21" s="34"/>
      <c r="N21" s="34"/>
    </row>
    <row r="22" spans="1:16" ht="14.25" x14ac:dyDescent="0.2">
      <c r="A22" s="53" t="s">
        <v>72</v>
      </c>
      <c r="B22" s="34"/>
      <c r="C22" s="40"/>
      <c r="D22" s="40"/>
      <c r="E22" s="34"/>
      <c r="F22" s="40"/>
      <c r="G22" s="41"/>
      <c r="H22" s="34"/>
      <c r="I22" s="1"/>
      <c r="J22" s="1"/>
      <c r="K22" s="34"/>
      <c r="L22" s="34"/>
      <c r="M22" s="34"/>
      <c r="N22" s="34"/>
    </row>
    <row r="23" spans="1:16" ht="14.25" x14ac:dyDescent="0.2">
      <c r="A23" s="53"/>
      <c r="B23" s="34"/>
      <c r="C23" s="40"/>
      <c r="D23" s="40"/>
      <c r="E23" s="34"/>
      <c r="F23" s="40"/>
      <c r="G23" s="41"/>
      <c r="H23" s="34"/>
      <c r="I23" s="1"/>
      <c r="J23" s="1"/>
      <c r="K23" s="34"/>
      <c r="L23" s="34"/>
      <c r="M23" s="34"/>
      <c r="N23" s="34"/>
    </row>
    <row r="24" spans="1:16" ht="70.5" customHeight="1" x14ac:dyDescent="0.2">
      <c r="A24" s="60" t="s">
        <v>0</v>
      </c>
      <c r="B24" s="61" t="s">
        <v>73</v>
      </c>
      <c r="C24" s="61" t="s">
        <v>74</v>
      </c>
      <c r="D24" s="61" t="s">
        <v>1</v>
      </c>
      <c r="E24" s="61" t="s">
        <v>50</v>
      </c>
      <c r="F24" s="61" t="s">
        <v>51</v>
      </c>
      <c r="G24" s="61" t="s">
        <v>70</v>
      </c>
      <c r="H24" s="61" t="s">
        <v>63</v>
      </c>
      <c r="I24" s="61" t="s">
        <v>71</v>
      </c>
      <c r="J24" s="61" t="s">
        <v>64</v>
      </c>
      <c r="K24" s="74" t="s">
        <v>65</v>
      </c>
      <c r="L24" s="74" t="s">
        <v>66</v>
      </c>
      <c r="M24" s="74" t="s">
        <v>67</v>
      </c>
      <c r="N24" s="74" t="s">
        <v>68</v>
      </c>
      <c r="O24" s="74" t="s">
        <v>69</v>
      </c>
      <c r="P24" s="62" t="s">
        <v>100</v>
      </c>
    </row>
    <row r="25" spans="1:16" ht="14.1" customHeight="1" x14ac:dyDescent="0.2">
      <c r="A25" s="64"/>
      <c r="B25" s="67" t="str">
        <f>IFERROR(CODE(RIGHT(WheatBread[[#This Row],[UPC]],1)) - 48,"")</f>
        <v/>
      </c>
      <c r="C25" s="67" t="str">
        <f>IFERROR(CODE(10 - MOD(3*SUM(MID(WheatBread[UPC],2,1),MID(WheatBread[UPC],4,1),MID(WheatBread[UPC],6,1),MID(WheatBread[UPC],8,1),MID(WheatBread[UPC],10,1),MID(WheatBread[UPC],12,1))+SUM(MID(WheatBread[UPC],1,1),MID(WheatBread[UPC],3,1),MID(WheatBread[UPC],5,1),MID(WheatBread[UPC],7,1),MID(WheatBread[UPC],9,1),MID(WheatBread[UPC],11,1)),10))-48,"")</f>
        <v/>
      </c>
      <c r="D25" s="67" t="str">
        <f>IF(WheatBread[[#This Row],[Calc Check]]="","",IF(WheatBread[[#This Row],[Calc Check]]=10,IF(WheatBread[[#This Row],[UPC Check]]=0,"YES","NO"),IF(WheatBread[[#This Row],[Calc Check]]=WheatBread[[#This Row],[UPC Check]],"YES","NO")))</f>
        <v/>
      </c>
      <c r="E25" s="65"/>
      <c r="F25" s="65"/>
      <c r="G25" s="65"/>
      <c r="H25" s="63"/>
      <c r="I25" s="63"/>
      <c r="J25" s="65"/>
      <c r="K25" s="63"/>
      <c r="L25" s="63"/>
      <c r="M25" s="63"/>
      <c r="N25" s="63"/>
      <c r="O25" s="63"/>
      <c r="P25" s="66"/>
    </row>
    <row r="26" spans="1:16" ht="14.1" customHeight="1" x14ac:dyDescent="0.2">
      <c r="A26" s="64"/>
      <c r="B26" s="67" t="str">
        <f>IFERROR(CODE(RIGHT(WheatBread[[#This Row],[UPC]],1)) - 48,"")</f>
        <v/>
      </c>
      <c r="C26" s="67" t="str">
        <f>IFERROR(CODE(10 - MOD(3*SUM(MID(WheatBread[UPC],2,1),MID(WheatBread[UPC],4,1),MID(WheatBread[UPC],6,1),MID(WheatBread[UPC],8,1),MID(WheatBread[UPC],10,1),MID(WheatBread[UPC],12,1))+SUM(MID(WheatBread[UPC],1,1),MID(WheatBread[UPC],3,1),MID(WheatBread[UPC],5,1),MID(WheatBread[UPC],7,1),MID(WheatBread[UPC],9,1),MID(WheatBread[UPC],11,1)),10))-48,"")</f>
        <v/>
      </c>
      <c r="D26" s="67" t="str">
        <f>IF(WheatBread[[#This Row],[Calc Check]]="","",IF(WheatBread[[#This Row],[Calc Check]]=10,IF(WheatBread[[#This Row],[UPC Check]]=0,"YES","NO"),IF(WheatBread[[#This Row],[Calc Check]]=WheatBread[[#This Row],[UPC Check]],"YES","NO")))</f>
        <v/>
      </c>
      <c r="E26" s="65"/>
      <c r="F26" s="65"/>
      <c r="G26" s="65"/>
      <c r="H26" s="63"/>
      <c r="I26" s="63"/>
      <c r="J26" s="65"/>
      <c r="K26" s="63"/>
      <c r="L26" s="63"/>
      <c r="M26" s="63"/>
      <c r="N26" s="63"/>
      <c r="O26" s="63"/>
      <c r="P26" s="66"/>
    </row>
    <row r="27" spans="1:16" ht="14.1" customHeight="1" x14ac:dyDescent="0.2">
      <c r="A27" s="64"/>
      <c r="B27" s="67" t="str">
        <f>IFERROR(CODE(RIGHT(WheatBread[[#This Row],[UPC]],1)) - 48,"")</f>
        <v/>
      </c>
      <c r="C27" s="67" t="str">
        <f>IFERROR(CODE(10 - MOD(3*SUM(MID(WheatBread[UPC],2,1),MID(WheatBread[UPC],4,1),MID(WheatBread[UPC],6,1),MID(WheatBread[UPC],8,1),MID(WheatBread[UPC],10,1),MID(WheatBread[UPC],12,1))+SUM(MID(WheatBread[UPC],1,1),MID(WheatBread[UPC],3,1),MID(WheatBread[UPC],5,1),MID(WheatBread[UPC],7,1),MID(WheatBread[UPC],9,1),MID(WheatBread[UPC],11,1)),10))-48,"")</f>
        <v/>
      </c>
      <c r="D27" s="67" t="str">
        <f>IF(WheatBread[[#This Row],[Calc Check]]="","",IF(WheatBread[[#This Row],[Calc Check]]=10,IF(WheatBread[[#This Row],[UPC Check]]=0,"YES","NO"),IF(WheatBread[[#This Row],[Calc Check]]=WheatBread[[#This Row],[UPC Check]],"YES","NO")))</f>
        <v/>
      </c>
      <c r="E27" s="65"/>
      <c r="F27" s="65"/>
      <c r="G27" s="65"/>
      <c r="H27" s="63"/>
      <c r="I27" s="63"/>
      <c r="J27" s="65"/>
      <c r="K27" s="63"/>
      <c r="L27" s="63"/>
      <c r="M27" s="63"/>
      <c r="N27" s="63"/>
      <c r="O27" s="63"/>
      <c r="P27" s="66"/>
    </row>
    <row r="28" spans="1:16" ht="14.1" customHeight="1" x14ac:dyDescent="0.2">
      <c r="A28" s="64"/>
      <c r="B28" s="67" t="str">
        <f>IFERROR(CODE(RIGHT(WheatBread[[#This Row],[UPC]],1)) - 48,"")</f>
        <v/>
      </c>
      <c r="C28" s="67" t="str">
        <f>IFERROR(CODE(10 - MOD(3*SUM(MID(WheatBread[UPC],2,1),MID(WheatBread[UPC],4,1),MID(WheatBread[UPC],6,1),MID(WheatBread[UPC],8,1),MID(WheatBread[UPC],10,1),MID(WheatBread[UPC],12,1))+SUM(MID(WheatBread[UPC],1,1),MID(WheatBread[UPC],3,1),MID(WheatBread[UPC],5,1),MID(WheatBread[UPC],7,1),MID(WheatBread[UPC],9,1),MID(WheatBread[UPC],11,1)),10))-48,"")</f>
        <v/>
      </c>
      <c r="D28" s="67" t="str">
        <f>IF(WheatBread[[#This Row],[Calc Check]]="","",IF(WheatBread[[#This Row],[Calc Check]]=10,IF(WheatBread[[#This Row],[UPC Check]]=0,"YES","NO"),IF(WheatBread[[#This Row],[Calc Check]]=WheatBread[[#This Row],[UPC Check]],"YES","NO")))</f>
        <v/>
      </c>
      <c r="E28" s="65"/>
      <c r="F28" s="65"/>
      <c r="G28" s="65"/>
      <c r="H28" s="63"/>
      <c r="I28" s="63"/>
      <c r="J28" s="65"/>
      <c r="K28" s="63"/>
      <c r="L28" s="63"/>
      <c r="M28" s="63"/>
      <c r="N28" s="63"/>
      <c r="O28" s="63"/>
      <c r="P28" s="66"/>
    </row>
    <row r="29" spans="1:16" ht="14.1" customHeight="1" x14ac:dyDescent="0.2">
      <c r="A29" s="64"/>
      <c r="B29" s="67" t="str">
        <f>IFERROR(CODE(RIGHT(WheatBread[[#This Row],[UPC]],1)) - 48,"")</f>
        <v/>
      </c>
      <c r="C29" s="67" t="str">
        <f>IFERROR(CODE(10 - MOD(3*SUM(MID(WheatBread[UPC],2,1),MID(WheatBread[UPC],4,1),MID(WheatBread[UPC],6,1),MID(WheatBread[UPC],8,1),MID(WheatBread[UPC],10,1),MID(WheatBread[UPC],12,1))+SUM(MID(WheatBread[UPC],1,1),MID(WheatBread[UPC],3,1),MID(WheatBread[UPC],5,1),MID(WheatBread[UPC],7,1),MID(WheatBread[UPC],9,1),MID(WheatBread[UPC],11,1)),10))-48,"")</f>
        <v/>
      </c>
      <c r="D29" s="67" t="str">
        <f>IF(WheatBread[[#This Row],[Calc Check]]="","",IF(WheatBread[[#This Row],[Calc Check]]=10,IF(WheatBread[[#This Row],[UPC Check]]=0,"YES","NO"),IF(WheatBread[[#This Row],[Calc Check]]=WheatBread[[#This Row],[UPC Check]],"YES","NO")))</f>
        <v/>
      </c>
      <c r="E29" s="65"/>
      <c r="F29" s="65"/>
      <c r="G29" s="65"/>
      <c r="H29" s="63"/>
      <c r="I29" s="63"/>
      <c r="J29" s="65"/>
      <c r="K29" s="63"/>
      <c r="L29" s="63"/>
      <c r="M29" s="63"/>
      <c r="N29" s="63"/>
      <c r="O29" s="63"/>
      <c r="P29" s="66"/>
    </row>
    <row r="30" spans="1:16" ht="14.1" customHeight="1" x14ac:dyDescent="0.2">
      <c r="A30" s="64"/>
      <c r="B30" s="67" t="str">
        <f>IFERROR(CODE(RIGHT(WheatBread[[#This Row],[UPC]],1)) - 48,"")</f>
        <v/>
      </c>
      <c r="C30" s="67" t="str">
        <f>IFERROR(CODE(10 - MOD(3*SUM(MID(WheatBread[UPC],2,1),MID(WheatBread[UPC],4,1),MID(WheatBread[UPC],6,1),MID(WheatBread[UPC],8,1),MID(WheatBread[UPC],10,1),MID(WheatBread[UPC],12,1))+SUM(MID(WheatBread[UPC],1,1),MID(WheatBread[UPC],3,1),MID(WheatBread[UPC],5,1),MID(WheatBread[UPC],7,1),MID(WheatBread[UPC],9,1),MID(WheatBread[UPC],11,1)),10))-48,"")</f>
        <v/>
      </c>
      <c r="D30" s="67" t="str">
        <f>IF(WheatBread[[#This Row],[Calc Check]]="","",IF(WheatBread[[#This Row],[Calc Check]]=10,IF(WheatBread[[#This Row],[UPC Check]]=0,"YES","NO"),IF(WheatBread[[#This Row],[Calc Check]]=WheatBread[[#This Row],[UPC Check]],"YES","NO")))</f>
        <v/>
      </c>
      <c r="E30" s="65"/>
      <c r="F30" s="65"/>
      <c r="G30" s="65"/>
      <c r="H30" s="63"/>
      <c r="I30" s="63"/>
      <c r="J30" s="65"/>
      <c r="K30" s="63"/>
      <c r="L30" s="63"/>
      <c r="M30" s="63"/>
      <c r="N30" s="63"/>
      <c r="O30" s="63"/>
      <c r="P30" s="66"/>
    </row>
    <row r="31" spans="1:16" ht="14.1" customHeight="1" x14ac:dyDescent="0.2">
      <c r="A31" s="64"/>
      <c r="B31" s="67" t="str">
        <f>IFERROR(CODE(RIGHT(WheatBread[[#This Row],[UPC]],1)) - 48,"")</f>
        <v/>
      </c>
      <c r="C31" s="67" t="str">
        <f>IFERROR(CODE(10 - MOD(3*SUM(MID(WheatBread[UPC],2,1),MID(WheatBread[UPC],4,1),MID(WheatBread[UPC],6,1),MID(WheatBread[UPC],8,1),MID(WheatBread[UPC],10,1),MID(WheatBread[UPC],12,1))+SUM(MID(WheatBread[UPC],1,1),MID(WheatBread[UPC],3,1),MID(WheatBread[UPC],5,1),MID(WheatBread[UPC],7,1),MID(WheatBread[UPC],9,1),MID(WheatBread[UPC],11,1)),10))-48,"")</f>
        <v/>
      </c>
      <c r="D31" s="67" t="str">
        <f>IF(WheatBread[[#This Row],[Calc Check]]="","",IF(WheatBread[[#This Row],[Calc Check]]=10,IF(WheatBread[[#This Row],[UPC Check]]=0,"YES","NO"),IF(WheatBread[[#This Row],[Calc Check]]=WheatBread[[#This Row],[UPC Check]],"YES","NO")))</f>
        <v/>
      </c>
      <c r="E31" s="65"/>
      <c r="F31" s="65"/>
      <c r="G31" s="65"/>
      <c r="H31" s="63"/>
      <c r="I31" s="63"/>
      <c r="J31" s="65"/>
      <c r="K31" s="63"/>
      <c r="L31" s="63"/>
      <c r="M31" s="63"/>
      <c r="N31" s="63"/>
      <c r="O31" s="63"/>
      <c r="P31" s="66"/>
    </row>
    <row r="32" spans="1:16" ht="14.1" customHeight="1" x14ac:dyDescent="0.2">
      <c r="A32" s="64"/>
      <c r="B32" s="67" t="str">
        <f>IFERROR(CODE(RIGHT(WheatBread[[#This Row],[UPC]],1)) - 48,"")</f>
        <v/>
      </c>
      <c r="C32" s="67" t="str">
        <f>IFERROR(CODE(10 - MOD(3*SUM(MID(WheatBread[UPC],2,1),MID(WheatBread[UPC],4,1),MID(WheatBread[UPC],6,1),MID(WheatBread[UPC],8,1),MID(WheatBread[UPC],10,1),MID(WheatBread[UPC],12,1))+SUM(MID(WheatBread[UPC],1,1),MID(WheatBread[UPC],3,1),MID(WheatBread[UPC],5,1),MID(WheatBread[UPC],7,1),MID(WheatBread[UPC],9,1),MID(WheatBread[UPC],11,1)),10))-48,"")</f>
        <v/>
      </c>
      <c r="D32" s="67" t="str">
        <f>IF(WheatBread[[#This Row],[Calc Check]]="","",IF(WheatBread[[#This Row],[Calc Check]]=10,IF(WheatBread[[#This Row],[UPC Check]]=0,"YES","NO"),IF(WheatBread[[#This Row],[Calc Check]]=WheatBread[[#This Row],[UPC Check]],"YES","NO")))</f>
        <v/>
      </c>
      <c r="E32" s="65"/>
      <c r="F32" s="65"/>
      <c r="G32" s="65"/>
      <c r="H32" s="63"/>
      <c r="I32" s="63"/>
      <c r="J32" s="65"/>
      <c r="K32" s="63"/>
      <c r="L32" s="63"/>
      <c r="M32" s="63"/>
      <c r="N32" s="63"/>
      <c r="O32" s="63"/>
      <c r="P32" s="66"/>
    </row>
    <row r="33" spans="1:16" ht="14.1" customHeight="1" x14ac:dyDescent="0.2">
      <c r="A33" s="64"/>
      <c r="B33" s="67" t="str">
        <f>IFERROR(CODE(RIGHT(WheatBread[[#This Row],[UPC]],1)) - 48,"")</f>
        <v/>
      </c>
      <c r="C33" s="67" t="str">
        <f>IFERROR(CODE(10 - MOD(3*SUM(MID(WheatBread[UPC],2,1),MID(WheatBread[UPC],4,1),MID(WheatBread[UPC],6,1),MID(WheatBread[UPC],8,1),MID(WheatBread[UPC],10,1),MID(WheatBread[UPC],12,1))+SUM(MID(WheatBread[UPC],1,1),MID(WheatBread[UPC],3,1),MID(WheatBread[UPC],5,1),MID(WheatBread[UPC],7,1),MID(WheatBread[UPC],9,1),MID(WheatBread[UPC],11,1)),10))-48,"")</f>
        <v/>
      </c>
      <c r="D33" s="67" t="str">
        <f>IF(WheatBread[[#This Row],[Calc Check]]="","",IF(WheatBread[[#This Row],[Calc Check]]=10,IF(WheatBread[[#This Row],[UPC Check]]=0,"YES","NO"),IF(WheatBread[[#This Row],[Calc Check]]=WheatBread[[#This Row],[UPC Check]],"YES","NO")))</f>
        <v/>
      </c>
      <c r="E33" s="65"/>
      <c r="F33" s="65"/>
      <c r="G33" s="65"/>
      <c r="H33" s="63"/>
      <c r="I33" s="63"/>
      <c r="J33" s="65"/>
      <c r="K33" s="63"/>
      <c r="L33" s="63"/>
      <c r="M33" s="63"/>
      <c r="N33" s="63"/>
      <c r="O33" s="63"/>
      <c r="P33" s="66"/>
    </row>
    <row r="34" spans="1:16" ht="14.1" customHeight="1" x14ac:dyDescent="0.2">
      <c r="A34" s="64"/>
      <c r="B34" s="67" t="str">
        <f>IFERROR(CODE(RIGHT(WheatBread[[#This Row],[UPC]],1)) - 48,"")</f>
        <v/>
      </c>
      <c r="C34" s="67" t="str">
        <f>IFERROR(CODE(10 - MOD(3*SUM(MID(WheatBread[UPC],2,1),MID(WheatBread[UPC],4,1),MID(WheatBread[UPC],6,1),MID(WheatBread[UPC],8,1),MID(WheatBread[UPC],10,1),MID(WheatBread[UPC],12,1))+SUM(MID(WheatBread[UPC],1,1),MID(WheatBread[UPC],3,1),MID(WheatBread[UPC],5,1),MID(WheatBread[UPC],7,1),MID(WheatBread[UPC],9,1),MID(WheatBread[UPC],11,1)),10))-48,"")</f>
        <v/>
      </c>
      <c r="D34" s="67" t="str">
        <f>IF(WheatBread[[#This Row],[Calc Check]]="","",IF(WheatBread[[#This Row],[Calc Check]]=10,IF(WheatBread[[#This Row],[UPC Check]]=0,"YES","NO"),IF(WheatBread[[#This Row],[Calc Check]]=WheatBread[[#This Row],[UPC Check]],"YES","NO")))</f>
        <v/>
      </c>
      <c r="E34" s="65"/>
      <c r="F34" s="65"/>
      <c r="G34" s="65"/>
      <c r="H34" s="63"/>
      <c r="I34" s="63"/>
      <c r="J34" s="65"/>
      <c r="K34" s="63"/>
      <c r="L34" s="63"/>
      <c r="M34" s="63"/>
      <c r="N34" s="63"/>
      <c r="O34" s="63"/>
      <c r="P34" s="66"/>
    </row>
    <row r="35" spans="1:16" ht="14.1" customHeight="1" x14ac:dyDescent="0.2">
      <c r="A35" s="64"/>
      <c r="B35" s="67" t="str">
        <f>IFERROR(CODE(RIGHT(WheatBread[[#This Row],[UPC]],1)) - 48,"")</f>
        <v/>
      </c>
      <c r="C35" s="67" t="str">
        <f>IFERROR(CODE(10 - MOD(3*SUM(MID(WheatBread[UPC],2,1),MID(WheatBread[UPC],4,1),MID(WheatBread[UPC],6,1),MID(WheatBread[UPC],8,1),MID(WheatBread[UPC],10,1),MID(WheatBread[UPC],12,1))+SUM(MID(WheatBread[UPC],1,1),MID(WheatBread[UPC],3,1),MID(WheatBread[UPC],5,1),MID(WheatBread[UPC],7,1),MID(WheatBread[UPC],9,1),MID(WheatBread[UPC],11,1)),10))-48,"")</f>
        <v/>
      </c>
      <c r="D35" s="67" t="str">
        <f>IF(WheatBread[[#This Row],[Calc Check]]="","",IF(WheatBread[[#This Row],[Calc Check]]=10,IF(WheatBread[[#This Row],[UPC Check]]=0,"YES","NO"),IF(WheatBread[[#This Row],[Calc Check]]=WheatBread[[#This Row],[UPC Check]],"YES","NO")))</f>
        <v/>
      </c>
      <c r="E35" s="65"/>
      <c r="F35" s="65"/>
      <c r="G35" s="65"/>
      <c r="H35" s="63"/>
      <c r="I35" s="63"/>
      <c r="J35" s="65"/>
      <c r="K35" s="63"/>
      <c r="L35" s="63"/>
      <c r="M35" s="63"/>
      <c r="N35" s="63"/>
      <c r="O35" s="63"/>
      <c r="P35" s="66"/>
    </row>
    <row r="36" spans="1:16" ht="14.1" customHeight="1" x14ac:dyDescent="0.2">
      <c r="A36" s="64"/>
      <c r="B36" s="67" t="str">
        <f>IFERROR(CODE(RIGHT(WheatBread[[#This Row],[UPC]],1)) - 48,"")</f>
        <v/>
      </c>
      <c r="C36" s="67" t="str">
        <f>IFERROR(CODE(10 - MOD(3*SUM(MID(WheatBread[UPC],2,1),MID(WheatBread[UPC],4,1),MID(WheatBread[UPC],6,1),MID(WheatBread[UPC],8,1),MID(WheatBread[UPC],10,1),MID(WheatBread[UPC],12,1))+SUM(MID(WheatBread[UPC],1,1),MID(WheatBread[UPC],3,1),MID(WheatBread[UPC],5,1),MID(WheatBread[UPC],7,1),MID(WheatBread[UPC],9,1),MID(WheatBread[UPC],11,1)),10))-48,"")</f>
        <v/>
      </c>
      <c r="D36" s="67" t="str">
        <f>IF(WheatBread[[#This Row],[Calc Check]]="","",IF(WheatBread[[#This Row],[Calc Check]]=10,IF(WheatBread[[#This Row],[UPC Check]]=0,"YES","NO"),IF(WheatBread[[#This Row],[Calc Check]]=WheatBread[[#This Row],[UPC Check]],"YES","NO")))</f>
        <v/>
      </c>
      <c r="E36" s="65"/>
      <c r="F36" s="65"/>
      <c r="G36" s="65"/>
      <c r="H36" s="63"/>
      <c r="I36" s="63"/>
      <c r="J36" s="65"/>
      <c r="K36" s="63"/>
      <c r="L36" s="63"/>
      <c r="M36" s="63"/>
      <c r="N36" s="63"/>
      <c r="O36" s="63"/>
      <c r="P36" s="66"/>
    </row>
    <row r="37" spans="1:16" ht="14.1" customHeight="1" x14ac:dyDescent="0.2">
      <c r="A37" s="64"/>
      <c r="B37" s="67" t="str">
        <f>IFERROR(CODE(RIGHT(WheatBread[[#This Row],[UPC]],1)) - 48,"")</f>
        <v/>
      </c>
      <c r="C37" s="67" t="str">
        <f>IFERROR(CODE(10 - MOD(3*SUM(MID(WheatBread[UPC],2,1),MID(WheatBread[UPC],4,1),MID(WheatBread[UPC],6,1),MID(WheatBread[UPC],8,1),MID(WheatBread[UPC],10,1),MID(WheatBread[UPC],12,1))+SUM(MID(WheatBread[UPC],1,1),MID(WheatBread[UPC],3,1),MID(WheatBread[UPC],5,1),MID(WheatBread[UPC],7,1),MID(WheatBread[UPC],9,1),MID(WheatBread[UPC],11,1)),10))-48,"")</f>
        <v/>
      </c>
      <c r="D37" s="67" t="str">
        <f>IF(WheatBread[[#This Row],[Calc Check]]="","",IF(WheatBread[[#This Row],[Calc Check]]=10,IF(WheatBread[[#This Row],[UPC Check]]=0,"YES","NO"),IF(WheatBread[[#This Row],[Calc Check]]=WheatBread[[#This Row],[UPC Check]],"YES","NO")))</f>
        <v/>
      </c>
      <c r="E37" s="65"/>
      <c r="F37" s="65"/>
      <c r="G37" s="65"/>
      <c r="H37" s="63"/>
      <c r="I37" s="63"/>
      <c r="J37" s="65"/>
      <c r="K37" s="63"/>
      <c r="L37" s="63"/>
      <c r="M37" s="63"/>
      <c r="N37" s="63"/>
      <c r="O37" s="63"/>
      <c r="P37" s="66"/>
    </row>
    <row r="38" spans="1:16" ht="14.1" customHeight="1" x14ac:dyDescent="0.2">
      <c r="A38" s="64"/>
      <c r="B38" s="67" t="str">
        <f>IFERROR(CODE(RIGHT(WheatBread[[#This Row],[UPC]],1)) - 48,"")</f>
        <v/>
      </c>
      <c r="C38" s="67" t="str">
        <f>IFERROR(CODE(10 - MOD(3*SUM(MID(WheatBread[UPC],2,1),MID(WheatBread[UPC],4,1),MID(WheatBread[UPC],6,1),MID(WheatBread[UPC],8,1),MID(WheatBread[UPC],10,1),MID(WheatBread[UPC],12,1))+SUM(MID(WheatBread[UPC],1,1),MID(WheatBread[UPC],3,1),MID(WheatBread[UPC],5,1),MID(WheatBread[UPC],7,1),MID(WheatBread[UPC],9,1),MID(WheatBread[UPC],11,1)),10))-48,"")</f>
        <v/>
      </c>
      <c r="D38" s="67" t="str">
        <f>IF(WheatBread[[#This Row],[Calc Check]]="","",IF(WheatBread[[#This Row],[Calc Check]]=10,IF(WheatBread[[#This Row],[UPC Check]]=0,"YES","NO"),IF(WheatBread[[#This Row],[Calc Check]]=WheatBread[[#This Row],[UPC Check]],"YES","NO")))</f>
        <v/>
      </c>
      <c r="E38" s="65"/>
      <c r="F38" s="65"/>
      <c r="G38" s="65"/>
      <c r="H38" s="63"/>
      <c r="I38" s="63"/>
      <c r="J38" s="65"/>
      <c r="K38" s="63"/>
      <c r="L38" s="63"/>
      <c r="M38" s="63"/>
      <c r="N38" s="63"/>
      <c r="O38" s="63"/>
      <c r="P38" s="66"/>
    </row>
    <row r="39" spans="1:16" ht="14.1" customHeight="1" x14ac:dyDescent="0.2">
      <c r="A39" s="64"/>
      <c r="B39" s="67" t="str">
        <f>IFERROR(CODE(RIGHT(WheatBread[[#This Row],[UPC]],1)) - 48,"")</f>
        <v/>
      </c>
      <c r="C39" s="67" t="str">
        <f>IFERROR(CODE(10 - MOD(3*SUM(MID(WheatBread[UPC],2,1),MID(WheatBread[UPC],4,1),MID(WheatBread[UPC],6,1),MID(WheatBread[UPC],8,1),MID(WheatBread[UPC],10,1),MID(WheatBread[UPC],12,1))+SUM(MID(WheatBread[UPC],1,1),MID(WheatBread[UPC],3,1),MID(WheatBread[UPC],5,1),MID(WheatBread[UPC],7,1),MID(WheatBread[UPC],9,1),MID(WheatBread[UPC],11,1)),10))-48,"")</f>
        <v/>
      </c>
      <c r="D39" s="67" t="str">
        <f>IF(WheatBread[[#This Row],[Calc Check]]="","",IF(WheatBread[[#This Row],[Calc Check]]=10,IF(WheatBread[[#This Row],[UPC Check]]=0,"YES","NO"),IF(WheatBread[[#This Row],[Calc Check]]=WheatBread[[#This Row],[UPC Check]],"YES","NO")))</f>
        <v/>
      </c>
      <c r="E39" s="65"/>
      <c r="F39" s="65"/>
      <c r="G39" s="65"/>
      <c r="H39" s="63"/>
      <c r="I39" s="63"/>
      <c r="J39" s="65"/>
      <c r="K39" s="63"/>
      <c r="L39" s="63"/>
      <c r="M39" s="63"/>
      <c r="N39" s="63"/>
      <c r="O39" s="63"/>
      <c r="P39" s="66"/>
    </row>
    <row r="40" spans="1:16" ht="14.1" customHeight="1" x14ac:dyDescent="0.2">
      <c r="A40" s="64"/>
      <c r="B40" s="67" t="str">
        <f>IFERROR(CODE(RIGHT(WheatBread[[#This Row],[UPC]],1)) - 48,"")</f>
        <v/>
      </c>
      <c r="C40" s="67" t="str">
        <f>IFERROR(CODE(10 - MOD(3*SUM(MID(WheatBread[UPC],2,1),MID(WheatBread[UPC],4,1),MID(WheatBread[UPC],6,1),MID(WheatBread[UPC],8,1),MID(WheatBread[UPC],10,1),MID(WheatBread[UPC],12,1))+SUM(MID(WheatBread[UPC],1,1),MID(WheatBread[UPC],3,1),MID(WheatBread[UPC],5,1),MID(WheatBread[UPC],7,1),MID(WheatBread[UPC],9,1),MID(WheatBread[UPC],11,1)),10))-48,"")</f>
        <v/>
      </c>
      <c r="D40" s="67" t="str">
        <f>IF(WheatBread[[#This Row],[Calc Check]]="","",IF(WheatBread[[#This Row],[Calc Check]]=10,IF(WheatBread[[#This Row],[UPC Check]]=0,"YES","NO"),IF(WheatBread[[#This Row],[Calc Check]]=WheatBread[[#This Row],[UPC Check]],"YES","NO")))</f>
        <v/>
      </c>
      <c r="E40" s="65"/>
      <c r="F40" s="65"/>
      <c r="G40" s="65"/>
      <c r="H40" s="63"/>
      <c r="I40" s="63"/>
      <c r="J40" s="65"/>
      <c r="K40" s="63"/>
      <c r="L40" s="63"/>
      <c r="M40" s="63"/>
      <c r="N40" s="63"/>
      <c r="O40" s="63"/>
      <c r="P40" s="66"/>
    </row>
    <row r="41" spans="1:16" ht="14.1" customHeight="1" x14ac:dyDescent="0.2">
      <c r="A41" s="64"/>
      <c r="B41" s="67" t="str">
        <f>IFERROR(CODE(RIGHT(WheatBread[[#This Row],[UPC]],1)) - 48,"")</f>
        <v/>
      </c>
      <c r="C41" s="67" t="str">
        <f>IFERROR(CODE(10 - MOD(3*SUM(MID(WheatBread[UPC],2,1),MID(WheatBread[UPC],4,1),MID(WheatBread[UPC],6,1),MID(WheatBread[UPC],8,1),MID(WheatBread[UPC],10,1),MID(WheatBread[UPC],12,1))+SUM(MID(WheatBread[UPC],1,1),MID(WheatBread[UPC],3,1),MID(WheatBread[UPC],5,1),MID(WheatBread[UPC],7,1),MID(WheatBread[UPC],9,1),MID(WheatBread[UPC],11,1)),10))-48,"")</f>
        <v/>
      </c>
      <c r="D41" s="67" t="str">
        <f>IF(WheatBread[[#This Row],[Calc Check]]="","",IF(WheatBread[[#This Row],[Calc Check]]=10,IF(WheatBread[[#This Row],[UPC Check]]=0,"YES","NO"),IF(WheatBread[[#This Row],[Calc Check]]=WheatBread[[#This Row],[UPC Check]],"YES","NO")))</f>
        <v/>
      </c>
      <c r="E41" s="65"/>
      <c r="F41" s="65"/>
      <c r="G41" s="65"/>
      <c r="H41" s="63"/>
      <c r="I41" s="63"/>
      <c r="J41" s="65"/>
      <c r="K41" s="63"/>
      <c r="L41" s="63"/>
      <c r="M41" s="63"/>
      <c r="N41" s="63"/>
      <c r="O41" s="63"/>
      <c r="P41" s="66"/>
    </row>
    <row r="42" spans="1:16" ht="14.1" customHeight="1" x14ac:dyDescent="0.2">
      <c r="A42" s="64"/>
      <c r="B42" s="67" t="str">
        <f>IFERROR(CODE(RIGHT(WheatBread[[#This Row],[UPC]],1)) - 48,"")</f>
        <v/>
      </c>
      <c r="C42" s="67" t="str">
        <f>IFERROR(CODE(10 - MOD(3*SUM(MID(WheatBread[UPC],2,1),MID(WheatBread[UPC],4,1),MID(WheatBread[UPC],6,1),MID(WheatBread[UPC],8,1),MID(WheatBread[UPC],10,1),MID(WheatBread[UPC],12,1))+SUM(MID(WheatBread[UPC],1,1),MID(WheatBread[UPC],3,1),MID(WheatBread[UPC],5,1),MID(WheatBread[UPC],7,1),MID(WheatBread[UPC],9,1),MID(WheatBread[UPC],11,1)),10))-48,"")</f>
        <v/>
      </c>
      <c r="D42" s="67" t="str">
        <f>IF(WheatBread[[#This Row],[Calc Check]]="","",IF(WheatBread[[#This Row],[Calc Check]]=10,IF(WheatBread[[#This Row],[UPC Check]]=0,"YES","NO"),IF(WheatBread[[#This Row],[Calc Check]]=WheatBread[[#This Row],[UPC Check]],"YES","NO")))</f>
        <v/>
      </c>
      <c r="E42" s="65"/>
      <c r="F42" s="65"/>
      <c r="G42" s="65"/>
      <c r="H42" s="63"/>
      <c r="I42" s="63"/>
      <c r="J42" s="65"/>
      <c r="K42" s="63"/>
      <c r="L42" s="63"/>
      <c r="M42" s="63"/>
      <c r="N42" s="63"/>
      <c r="O42" s="63"/>
      <c r="P42" s="66"/>
    </row>
    <row r="43" spans="1:16" ht="14.1" customHeight="1" x14ac:dyDescent="0.2">
      <c r="A43" s="64"/>
      <c r="B43" s="67" t="str">
        <f>IFERROR(CODE(RIGHT(WheatBread[[#This Row],[UPC]],1)) - 48,"")</f>
        <v/>
      </c>
      <c r="C43" s="67" t="str">
        <f>IFERROR(CODE(10 - MOD(3*SUM(MID(WheatBread[UPC],2,1),MID(WheatBread[UPC],4,1),MID(WheatBread[UPC],6,1),MID(WheatBread[UPC],8,1),MID(WheatBread[UPC],10,1),MID(WheatBread[UPC],12,1))+SUM(MID(WheatBread[UPC],1,1),MID(WheatBread[UPC],3,1),MID(WheatBread[UPC],5,1),MID(WheatBread[UPC],7,1),MID(WheatBread[UPC],9,1),MID(WheatBread[UPC],11,1)),10))-48,"")</f>
        <v/>
      </c>
      <c r="D43" s="67" t="str">
        <f>IF(WheatBread[[#This Row],[Calc Check]]="","",IF(WheatBread[[#This Row],[Calc Check]]=10,IF(WheatBread[[#This Row],[UPC Check]]=0,"YES","NO"),IF(WheatBread[[#This Row],[Calc Check]]=WheatBread[[#This Row],[UPC Check]],"YES","NO")))</f>
        <v/>
      </c>
      <c r="E43" s="65"/>
      <c r="F43" s="65"/>
      <c r="G43" s="65"/>
      <c r="H43" s="63"/>
      <c r="I43" s="63"/>
      <c r="J43" s="65"/>
      <c r="K43" s="63"/>
      <c r="L43" s="63"/>
      <c r="M43" s="63"/>
      <c r="N43" s="63"/>
      <c r="O43" s="63"/>
      <c r="P43" s="66"/>
    </row>
  </sheetData>
  <sheetProtection algorithmName="SHA-512" hashValue="fhW3GbAW07sWZ3bD9HmCUfUPZU61j6/H2K+QVPnly/NQNQOf2APpfn6MrT/WRIBMclRUC3Qb0hFbsKfSVWTpLQ==" saltValue="i8BVtB2glVJ+MqboDZIFUw==" spinCount="100000" sheet="1" objects="1" scenarios="1" selectLockedCells="1"/>
  <mergeCells count="13">
    <mergeCell ref="A1:G1"/>
    <mergeCell ref="A11:G11"/>
    <mergeCell ref="A12:G12"/>
    <mergeCell ref="A13:G13"/>
    <mergeCell ref="A14:G14"/>
    <mergeCell ref="A2:G2"/>
    <mergeCell ref="A3:G3"/>
    <mergeCell ref="A4:G4"/>
    <mergeCell ref="A6:G6"/>
    <mergeCell ref="A7:G7"/>
    <mergeCell ref="A8:G8"/>
    <mergeCell ref="A9:G9"/>
    <mergeCell ref="A10:G10"/>
  </mergeCells>
  <dataValidations count="3">
    <dataValidation allowBlank="1" showInputMessage="1" sqref="P25:P43"/>
    <dataValidation type="list" operator="equal" allowBlank="1" showInputMessage="1" showErrorMessage="1" sqref="H25:H43">
      <formula1>"16,24"</formula1>
    </dataValidation>
    <dataValidation type="decimal" operator="greaterThan" allowBlank="1" showInputMessage="1" showErrorMessage="1" errorTitle="Invalid Serving Size" error="Please enter a serving size (in grams) greater than 0." sqref="I25:I43">
      <formula1>0</formula1>
    </dataValidation>
  </dataValidations>
  <pageMargins left="0.7" right="0.7" top="0.75" bottom="0.75" header="0.3" footer="0.3"/>
  <pageSetup paperSize="5" orientation="landscape" r:id="rId1"/>
  <headerFooter>
    <oddHeader>&amp;C2017-2019 Louisiana WIC Approved Foods Product Review</oddHead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zoomScaleNormal="100" workbookViewId="0">
      <selection activeCell="A18" sqref="A18"/>
    </sheetView>
  </sheetViews>
  <sheetFormatPr defaultColWidth="8.7109375" defaultRowHeight="12.75" x14ac:dyDescent="0.2"/>
  <cols>
    <col min="1" max="1" width="19.140625" style="19" customWidth="1"/>
    <col min="2" max="4" width="7.140625" style="19" customWidth="1"/>
    <col min="5" max="7" width="18.140625" style="19" customWidth="1"/>
    <col min="8" max="8" width="15.5703125" style="19" customWidth="1"/>
    <col min="9" max="9" width="19.140625" style="42" customWidth="1"/>
    <col min="10" max="10" width="39.28515625" style="42" customWidth="1"/>
    <col min="11" max="11" width="36.28515625" style="19" customWidth="1"/>
    <col min="12" max="12" width="14.28515625" style="19" customWidth="1"/>
    <col min="13" max="13" width="13.5703125" style="19" customWidth="1"/>
    <col min="14" max="14" width="14.28515625" style="19" customWidth="1"/>
    <col min="15" max="15" width="13.85546875" style="19" customWidth="1"/>
    <col min="16" max="16" width="46.7109375" style="19" customWidth="1"/>
    <col min="17" max="16384" width="8.7109375" style="19"/>
  </cols>
  <sheetData>
    <row r="1" spans="1:14" s="11" customFormat="1" ht="99.95" customHeight="1" x14ac:dyDescent="0.2">
      <c r="A1" s="104" t="s">
        <v>102</v>
      </c>
      <c r="B1" s="104"/>
      <c r="C1" s="104"/>
      <c r="D1" s="104"/>
      <c r="E1" s="104"/>
      <c r="F1" s="104"/>
      <c r="G1" s="104"/>
    </row>
    <row r="2" spans="1:14" ht="15" x14ac:dyDescent="0.25">
      <c r="A2" s="31"/>
      <c r="B2" s="30"/>
      <c r="C2" s="35"/>
      <c r="D2" s="35"/>
      <c r="E2" s="31"/>
      <c r="F2" s="32"/>
      <c r="G2" s="32"/>
      <c r="H2" s="32"/>
      <c r="I2" s="33"/>
      <c r="J2" s="33"/>
      <c r="K2" s="31"/>
      <c r="L2" s="31"/>
      <c r="M2" s="34"/>
      <c r="N2" s="34"/>
    </row>
    <row r="3" spans="1:14" ht="37.5" customHeight="1" x14ac:dyDescent="0.2">
      <c r="A3" s="105" t="s">
        <v>75</v>
      </c>
      <c r="B3" s="105"/>
      <c r="C3" s="58"/>
      <c r="D3" s="58"/>
      <c r="E3" s="86" t="s">
        <v>79</v>
      </c>
      <c r="F3" s="58"/>
      <c r="G3" s="32"/>
      <c r="H3" s="32"/>
      <c r="I3" s="33"/>
      <c r="J3" s="33"/>
      <c r="K3" s="31"/>
      <c r="L3" s="31"/>
      <c r="M3" s="34"/>
      <c r="N3" s="34"/>
    </row>
    <row r="4" spans="1:14" ht="14.45" customHeight="1" x14ac:dyDescent="0.2">
      <c r="A4" s="102" t="s">
        <v>288</v>
      </c>
      <c r="B4" s="102"/>
      <c r="C4" s="59"/>
      <c r="D4" s="59"/>
      <c r="E4" s="59" t="s">
        <v>103</v>
      </c>
      <c r="F4" s="59"/>
      <c r="G4" s="33"/>
      <c r="H4" s="32"/>
      <c r="I4" s="33"/>
      <c r="J4" s="33"/>
      <c r="K4" s="36"/>
      <c r="L4" s="36"/>
      <c r="M4" s="37"/>
      <c r="N4" s="37"/>
    </row>
    <row r="5" spans="1:14" ht="14.45" customHeight="1" x14ac:dyDescent="0.2">
      <c r="A5" s="59"/>
      <c r="B5" s="59"/>
      <c r="C5" s="59"/>
      <c r="D5" s="59"/>
      <c r="E5" s="59" t="s">
        <v>85</v>
      </c>
      <c r="F5" s="59"/>
      <c r="G5" s="33"/>
      <c r="H5" s="32"/>
      <c r="I5" s="33"/>
      <c r="J5" s="33"/>
      <c r="K5" s="36"/>
      <c r="L5" s="36"/>
      <c r="M5" s="37"/>
      <c r="N5" s="37"/>
    </row>
    <row r="6" spans="1:14" ht="14.45" customHeight="1" x14ac:dyDescent="0.2">
      <c r="A6" s="59"/>
      <c r="B6" s="59"/>
      <c r="C6" s="59"/>
      <c r="D6" s="59"/>
      <c r="F6" s="59"/>
      <c r="G6" s="33"/>
      <c r="H6" s="32"/>
      <c r="I6" s="33"/>
      <c r="J6" s="33"/>
      <c r="K6" s="36"/>
      <c r="L6" s="36"/>
      <c r="M6" s="37"/>
      <c r="N6" s="37"/>
    </row>
    <row r="7" spans="1:14" ht="14.45" customHeight="1" x14ac:dyDescent="0.2">
      <c r="A7" s="59"/>
      <c r="B7" s="59"/>
      <c r="C7" s="59"/>
      <c r="D7" s="59"/>
      <c r="E7" s="59"/>
      <c r="F7" s="59"/>
      <c r="G7" s="32"/>
      <c r="H7" s="32"/>
      <c r="I7" s="33"/>
      <c r="J7" s="33"/>
      <c r="K7" s="31"/>
      <c r="L7" s="31"/>
      <c r="M7" s="34"/>
      <c r="N7" s="34"/>
    </row>
    <row r="8" spans="1:14" ht="14.25" x14ac:dyDescent="0.2">
      <c r="A8" s="45"/>
      <c r="B8" s="45"/>
      <c r="C8" s="48"/>
      <c r="D8" s="48"/>
      <c r="E8" s="45"/>
      <c r="F8" s="46"/>
      <c r="G8" s="32"/>
      <c r="H8" s="32"/>
      <c r="I8" s="33"/>
      <c r="J8" s="33"/>
      <c r="K8" s="31"/>
      <c r="L8" s="31"/>
      <c r="M8" s="34"/>
      <c r="N8" s="34"/>
    </row>
    <row r="9" spans="1:14" ht="14.45" customHeight="1" x14ac:dyDescent="0.2">
      <c r="A9" s="105" t="s">
        <v>44</v>
      </c>
      <c r="B9" s="105"/>
      <c r="C9" s="105"/>
      <c r="D9" s="105"/>
      <c r="E9" s="105"/>
      <c r="F9" s="105"/>
      <c r="G9" s="32"/>
      <c r="H9" s="32"/>
      <c r="I9" s="33"/>
      <c r="J9" s="33"/>
      <c r="K9" s="31"/>
      <c r="L9" s="31"/>
      <c r="M9" s="34"/>
      <c r="N9" s="34"/>
    </row>
    <row r="10" spans="1:14" ht="25.5" customHeight="1" x14ac:dyDescent="0.2">
      <c r="A10" s="115" t="s">
        <v>104</v>
      </c>
      <c r="B10" s="116"/>
      <c r="C10" s="116"/>
      <c r="D10" s="116"/>
      <c r="E10" s="116"/>
      <c r="F10" s="116"/>
      <c r="G10" s="32"/>
      <c r="H10" s="31"/>
      <c r="I10" s="38"/>
      <c r="J10" s="38"/>
      <c r="K10" s="31"/>
      <c r="L10" s="31"/>
      <c r="M10" s="34"/>
      <c r="N10" s="34"/>
    </row>
    <row r="11" spans="1:14" ht="24.95" customHeight="1" x14ac:dyDescent="0.2">
      <c r="A11" s="115" t="s">
        <v>105</v>
      </c>
      <c r="B11" s="116"/>
      <c r="C11" s="116"/>
      <c r="D11" s="116"/>
      <c r="E11" s="116"/>
      <c r="F11" s="116"/>
      <c r="G11" s="32"/>
      <c r="H11" s="31"/>
      <c r="I11" s="38"/>
      <c r="J11" s="38"/>
      <c r="K11" s="31"/>
      <c r="L11" s="31"/>
      <c r="M11" s="34"/>
      <c r="N11" s="34"/>
    </row>
    <row r="12" spans="1:14" s="44" customFormat="1" x14ac:dyDescent="0.2">
      <c r="A12" s="49"/>
      <c r="B12" s="49"/>
      <c r="C12" s="49"/>
      <c r="D12" s="49"/>
      <c r="E12" s="50"/>
      <c r="F12" s="51"/>
      <c r="G12" s="47"/>
      <c r="H12" s="52"/>
      <c r="I12" s="52"/>
      <c r="J12" s="52"/>
      <c r="K12" s="45"/>
      <c r="L12" s="45"/>
      <c r="M12" s="53"/>
      <c r="N12" s="53"/>
    </row>
    <row r="13" spans="1:14" s="44" customFormat="1" x14ac:dyDescent="0.2">
      <c r="A13" s="57" t="s">
        <v>61</v>
      </c>
      <c r="B13" s="45"/>
      <c r="C13" s="45"/>
      <c r="D13" s="45"/>
      <c r="E13" s="45"/>
      <c r="F13" s="45"/>
      <c r="G13" s="46"/>
      <c r="H13" s="45"/>
      <c r="I13" s="52"/>
      <c r="J13" s="52"/>
      <c r="K13" s="45"/>
      <c r="L13" s="45"/>
      <c r="M13" s="53"/>
      <c r="N13" s="53"/>
    </row>
    <row r="14" spans="1:14" s="44" customFormat="1" x14ac:dyDescent="0.2">
      <c r="A14" s="45" t="s">
        <v>48</v>
      </c>
      <c r="B14" s="45"/>
      <c r="C14" s="45"/>
      <c r="D14" s="45"/>
      <c r="E14" s="45"/>
      <c r="F14" s="45"/>
      <c r="G14" s="46"/>
      <c r="H14" s="45"/>
      <c r="I14" s="52"/>
      <c r="J14" s="52"/>
      <c r="K14" s="45"/>
      <c r="L14" s="45"/>
      <c r="M14" s="53"/>
      <c r="N14" s="53"/>
    </row>
    <row r="15" spans="1:14" ht="14.25" x14ac:dyDescent="0.2">
      <c r="A15" s="54" t="s">
        <v>62</v>
      </c>
      <c r="B15" s="39"/>
      <c r="C15" s="39"/>
      <c r="D15" s="39"/>
      <c r="E15" s="39"/>
      <c r="F15" s="39"/>
      <c r="G15" s="32"/>
      <c r="H15" s="31"/>
      <c r="I15" s="38"/>
      <c r="J15" s="38"/>
      <c r="K15" s="31"/>
      <c r="L15" s="31"/>
      <c r="M15" s="34"/>
      <c r="N15" s="34"/>
    </row>
    <row r="16" spans="1:14" ht="14.25" x14ac:dyDescent="0.2">
      <c r="A16" s="53"/>
      <c r="B16" s="34"/>
      <c r="C16" s="40"/>
      <c r="D16" s="40"/>
      <c r="E16" s="34"/>
      <c r="F16" s="40"/>
      <c r="G16" s="41"/>
      <c r="H16" s="34"/>
      <c r="I16" s="1"/>
      <c r="J16" s="1"/>
      <c r="K16" s="34"/>
      <c r="L16" s="34"/>
      <c r="M16" s="34"/>
      <c r="N16" s="34"/>
    </row>
    <row r="17" spans="1:10" ht="25.5" customHeight="1" x14ac:dyDescent="0.2">
      <c r="A17" s="60" t="s">
        <v>0</v>
      </c>
      <c r="B17" s="61" t="s">
        <v>73</v>
      </c>
      <c r="C17" s="61" t="s">
        <v>74</v>
      </c>
      <c r="D17" s="61" t="s">
        <v>1</v>
      </c>
      <c r="E17" s="61" t="s">
        <v>50</v>
      </c>
      <c r="F17" s="61" t="s">
        <v>51</v>
      </c>
      <c r="G17" s="61" t="s">
        <v>70</v>
      </c>
      <c r="H17" s="61" t="s">
        <v>63</v>
      </c>
      <c r="I17" s="61" t="s">
        <v>64</v>
      </c>
      <c r="J17" s="62" t="s">
        <v>101</v>
      </c>
    </row>
    <row r="18" spans="1:10" ht="14.1" customHeight="1" x14ac:dyDescent="0.2">
      <c r="A18" s="64"/>
      <c r="B18" s="67" t="str">
        <f>IFERROR(CODE(RIGHT(WheatBread68[[#This Row],[UPC]],1)) - 48,"")</f>
        <v/>
      </c>
      <c r="C18" s="67" t="str">
        <f>IFERROR(CODE(10 - MOD(3*SUM(MID(WheatBread68[UPC],2,1),MID(WheatBread68[UPC],4,1),MID(WheatBread68[UPC],6,1),MID(WheatBread68[UPC],8,1),MID(WheatBread68[UPC],10,1),MID(WheatBread68[UPC],12,1))+SUM(MID(WheatBread68[UPC],1,1),MID(WheatBread68[UPC],3,1),MID(WheatBread68[UPC],5,1),MID(WheatBread68[UPC],7,1),MID(WheatBread68[UPC],9,1),MID(WheatBread68[UPC],11,1)),10))-48,"")</f>
        <v/>
      </c>
      <c r="D18" s="67" t="str">
        <f>IF(WheatBread68[[#This Row],[Calc Check]]="","",IF(WheatBread68[[#This Row],[Calc Check]]=10,IF(WheatBread68[[#This Row],[UPC Check]]=0,"YES","NO"),IF(WheatBread68[[#This Row],[Calc Check]]=WheatBread68[[#This Row],[UPC Check]],"YES","NO")))</f>
        <v/>
      </c>
      <c r="E18" s="65"/>
      <c r="F18" s="65"/>
      <c r="G18" s="65"/>
      <c r="H18" s="70">
        <v>16</v>
      </c>
      <c r="I18" s="65"/>
      <c r="J18" s="66"/>
    </row>
    <row r="19" spans="1:10" ht="14.1" customHeight="1" x14ac:dyDescent="0.2">
      <c r="A19" s="64"/>
      <c r="B19" s="67" t="str">
        <f>IFERROR(CODE(RIGHT(WheatBread68[[#This Row],[UPC]],1)) - 48,"")</f>
        <v/>
      </c>
      <c r="C19" s="67" t="str">
        <f>IFERROR(CODE(10 - MOD(3*SUM(MID(WheatBread68[UPC],2,1),MID(WheatBread68[UPC],4,1),MID(WheatBread68[UPC],6,1),MID(WheatBread68[UPC],8,1),MID(WheatBread68[UPC],10,1),MID(WheatBread68[UPC],12,1))+SUM(MID(WheatBread68[UPC],1,1),MID(WheatBread68[UPC],3,1),MID(WheatBread68[UPC],5,1),MID(WheatBread68[UPC],7,1),MID(WheatBread68[UPC],9,1),MID(WheatBread68[UPC],11,1)),10))-48,"")</f>
        <v/>
      </c>
      <c r="D19" s="67" t="str">
        <f>IF(WheatBread68[[#This Row],[Calc Check]]="","",IF(WheatBread68[[#This Row],[Calc Check]]=10,IF(WheatBread68[[#This Row],[UPC Check]]=0,"YES","NO"),IF(WheatBread68[[#This Row],[Calc Check]]=WheatBread68[[#This Row],[UPC Check]],"YES","NO")))</f>
        <v/>
      </c>
      <c r="E19" s="65"/>
      <c r="F19" s="65"/>
      <c r="G19" s="65"/>
      <c r="H19" s="63">
        <v>16</v>
      </c>
      <c r="I19" s="65"/>
      <c r="J19" s="66"/>
    </row>
    <row r="20" spans="1:10" ht="14.1" customHeight="1" x14ac:dyDescent="0.2">
      <c r="A20" s="64"/>
      <c r="B20" s="67" t="str">
        <f>IFERROR(CODE(RIGHT(WheatBread68[[#This Row],[UPC]],1)) - 48,"")</f>
        <v/>
      </c>
      <c r="C20" s="67" t="str">
        <f>IFERROR(CODE(10 - MOD(3*SUM(MID(WheatBread68[UPC],2,1),MID(WheatBread68[UPC],4,1),MID(WheatBread68[UPC],6,1),MID(WheatBread68[UPC],8,1),MID(WheatBread68[UPC],10,1),MID(WheatBread68[UPC],12,1))+SUM(MID(WheatBread68[UPC],1,1),MID(WheatBread68[UPC],3,1),MID(WheatBread68[UPC],5,1),MID(WheatBread68[UPC],7,1),MID(WheatBread68[UPC],9,1),MID(WheatBread68[UPC],11,1)),10))-48,"")</f>
        <v/>
      </c>
      <c r="D20" s="67" t="str">
        <f>IF(WheatBread68[[#This Row],[Calc Check]]="","",IF(WheatBread68[[#This Row],[Calc Check]]=10,IF(WheatBread68[[#This Row],[UPC Check]]=0,"YES","NO"),IF(WheatBread68[[#This Row],[Calc Check]]=WheatBread68[[#This Row],[UPC Check]],"YES","NO")))</f>
        <v/>
      </c>
      <c r="E20" s="65"/>
      <c r="F20" s="65"/>
      <c r="G20" s="65"/>
      <c r="H20" s="63">
        <v>16</v>
      </c>
      <c r="I20" s="65"/>
      <c r="J20" s="66"/>
    </row>
    <row r="21" spans="1:10" ht="14.1" customHeight="1" x14ac:dyDescent="0.2">
      <c r="A21" s="64"/>
      <c r="B21" s="67" t="str">
        <f>IFERROR(CODE(RIGHT(WheatBread68[[#This Row],[UPC]],1)) - 48,"")</f>
        <v/>
      </c>
      <c r="C21" s="67" t="str">
        <f>IFERROR(CODE(10 - MOD(3*SUM(MID(WheatBread68[UPC],2,1),MID(WheatBread68[UPC],4,1),MID(WheatBread68[UPC],6,1),MID(WheatBread68[UPC],8,1),MID(WheatBread68[UPC],10,1),MID(WheatBread68[UPC],12,1))+SUM(MID(WheatBread68[UPC],1,1),MID(WheatBread68[UPC],3,1),MID(WheatBread68[UPC],5,1),MID(WheatBread68[UPC],7,1),MID(WheatBread68[UPC],9,1),MID(WheatBread68[UPC],11,1)),10))-48,"")</f>
        <v/>
      </c>
      <c r="D21" s="67" t="str">
        <f>IF(WheatBread68[[#This Row],[Calc Check]]="","",IF(WheatBread68[[#This Row],[Calc Check]]=10,IF(WheatBread68[[#This Row],[UPC Check]]=0,"YES","NO"),IF(WheatBread68[[#This Row],[Calc Check]]=WheatBread68[[#This Row],[UPC Check]],"YES","NO")))</f>
        <v/>
      </c>
      <c r="E21" s="65"/>
      <c r="F21" s="65"/>
      <c r="G21" s="65"/>
      <c r="H21" s="63">
        <v>16</v>
      </c>
      <c r="I21" s="65"/>
      <c r="J21" s="66"/>
    </row>
    <row r="22" spans="1:10" ht="14.1" customHeight="1" x14ac:dyDescent="0.2">
      <c r="A22" s="64"/>
      <c r="B22" s="67" t="str">
        <f>IFERROR(CODE(RIGHT(WheatBread68[[#This Row],[UPC]],1)) - 48,"")</f>
        <v/>
      </c>
      <c r="C22" s="67" t="str">
        <f>IFERROR(CODE(10 - MOD(3*SUM(MID(WheatBread68[UPC],2,1),MID(WheatBread68[UPC],4,1),MID(WheatBread68[UPC],6,1),MID(WheatBread68[UPC],8,1),MID(WheatBread68[UPC],10,1),MID(WheatBread68[UPC],12,1))+SUM(MID(WheatBread68[UPC],1,1),MID(WheatBread68[UPC],3,1),MID(WheatBread68[UPC],5,1),MID(WheatBread68[UPC],7,1),MID(WheatBread68[UPC],9,1),MID(WheatBread68[UPC],11,1)),10))-48,"")</f>
        <v/>
      </c>
      <c r="D22" s="67" t="str">
        <f>IF(WheatBread68[[#This Row],[Calc Check]]="","",IF(WheatBread68[[#This Row],[Calc Check]]=10,IF(WheatBread68[[#This Row],[UPC Check]]=0,"YES","NO"),IF(WheatBread68[[#This Row],[Calc Check]]=WheatBread68[[#This Row],[UPC Check]],"YES","NO")))</f>
        <v/>
      </c>
      <c r="E22" s="65"/>
      <c r="F22" s="65"/>
      <c r="G22" s="65"/>
      <c r="H22" s="63">
        <v>16</v>
      </c>
      <c r="I22" s="65"/>
      <c r="J22" s="66"/>
    </row>
    <row r="23" spans="1:10" ht="14.1" customHeight="1" x14ac:dyDescent="0.2">
      <c r="A23" s="64"/>
      <c r="B23" s="67" t="str">
        <f>IFERROR(CODE(RIGHT(WheatBread68[[#This Row],[UPC]],1)) - 48,"")</f>
        <v/>
      </c>
      <c r="C23" s="67" t="str">
        <f>IFERROR(CODE(10 - MOD(3*SUM(MID(WheatBread68[UPC],2,1),MID(WheatBread68[UPC],4,1),MID(WheatBread68[UPC],6,1),MID(WheatBread68[UPC],8,1),MID(WheatBread68[UPC],10,1),MID(WheatBread68[UPC],12,1))+SUM(MID(WheatBread68[UPC],1,1),MID(WheatBread68[UPC],3,1),MID(WheatBread68[UPC],5,1),MID(WheatBread68[UPC],7,1),MID(WheatBread68[UPC],9,1),MID(WheatBread68[UPC],11,1)),10))-48,"")</f>
        <v/>
      </c>
      <c r="D23" s="67" t="str">
        <f>IF(WheatBread68[[#This Row],[Calc Check]]="","",IF(WheatBread68[[#This Row],[Calc Check]]=10,IF(WheatBread68[[#This Row],[UPC Check]]=0,"YES","NO"),IF(WheatBread68[[#This Row],[Calc Check]]=WheatBread68[[#This Row],[UPC Check]],"YES","NO")))</f>
        <v/>
      </c>
      <c r="E23" s="65"/>
      <c r="F23" s="65"/>
      <c r="G23" s="65"/>
      <c r="H23" s="63">
        <v>16</v>
      </c>
      <c r="I23" s="65"/>
      <c r="J23" s="66"/>
    </row>
    <row r="24" spans="1:10" ht="14.1" customHeight="1" x14ac:dyDescent="0.2">
      <c r="A24" s="64"/>
      <c r="B24" s="67" t="str">
        <f>IFERROR(CODE(RIGHT(WheatBread68[[#This Row],[UPC]],1)) - 48,"")</f>
        <v/>
      </c>
      <c r="C24" s="67" t="str">
        <f>IFERROR(CODE(10 - MOD(3*SUM(MID(WheatBread68[UPC],2,1),MID(WheatBread68[UPC],4,1),MID(WheatBread68[UPC],6,1),MID(WheatBread68[UPC],8,1),MID(WheatBread68[UPC],10,1),MID(WheatBread68[UPC],12,1))+SUM(MID(WheatBread68[UPC],1,1),MID(WheatBread68[UPC],3,1),MID(WheatBread68[UPC],5,1),MID(WheatBread68[UPC],7,1),MID(WheatBread68[UPC],9,1),MID(WheatBread68[UPC],11,1)),10))-48,"")</f>
        <v/>
      </c>
      <c r="D24" s="67" t="str">
        <f>IF(WheatBread68[[#This Row],[Calc Check]]="","",IF(WheatBread68[[#This Row],[Calc Check]]=10,IF(WheatBread68[[#This Row],[UPC Check]]=0,"YES","NO"),IF(WheatBread68[[#This Row],[Calc Check]]=WheatBread68[[#This Row],[UPC Check]],"YES","NO")))</f>
        <v/>
      </c>
      <c r="E24" s="65"/>
      <c r="F24" s="65"/>
      <c r="G24" s="65"/>
      <c r="H24" s="63">
        <v>16</v>
      </c>
      <c r="I24" s="65"/>
      <c r="J24" s="66"/>
    </row>
    <row r="25" spans="1:10" ht="14.1" customHeight="1" x14ac:dyDescent="0.2">
      <c r="A25" s="64"/>
      <c r="B25" s="67" t="str">
        <f>IFERROR(CODE(RIGHT(WheatBread68[[#This Row],[UPC]],1)) - 48,"")</f>
        <v/>
      </c>
      <c r="C25" s="67" t="str">
        <f>IFERROR(CODE(10 - MOD(3*SUM(MID(WheatBread68[UPC],2,1),MID(WheatBread68[UPC],4,1),MID(WheatBread68[UPC],6,1),MID(WheatBread68[UPC],8,1),MID(WheatBread68[UPC],10,1),MID(WheatBread68[UPC],12,1))+SUM(MID(WheatBread68[UPC],1,1),MID(WheatBread68[UPC],3,1),MID(WheatBread68[UPC],5,1),MID(WheatBread68[UPC],7,1),MID(WheatBread68[UPC],9,1),MID(WheatBread68[UPC],11,1)),10))-48,"")</f>
        <v/>
      </c>
      <c r="D25" s="67" t="str">
        <f>IF(WheatBread68[[#This Row],[Calc Check]]="","",IF(WheatBread68[[#This Row],[Calc Check]]=10,IF(WheatBread68[[#This Row],[UPC Check]]=0,"YES","NO"),IF(WheatBread68[[#This Row],[Calc Check]]=WheatBread68[[#This Row],[UPC Check]],"YES","NO")))</f>
        <v/>
      </c>
      <c r="E25" s="65"/>
      <c r="F25" s="65"/>
      <c r="G25" s="65"/>
      <c r="H25" s="63">
        <v>16</v>
      </c>
      <c r="I25" s="65"/>
      <c r="J25" s="66"/>
    </row>
    <row r="26" spans="1:10" ht="14.1" customHeight="1" x14ac:dyDescent="0.2">
      <c r="A26" s="64"/>
      <c r="B26" s="67" t="str">
        <f>IFERROR(CODE(RIGHT(WheatBread68[[#This Row],[UPC]],1)) - 48,"")</f>
        <v/>
      </c>
      <c r="C26" s="67" t="str">
        <f>IFERROR(CODE(10 - MOD(3*SUM(MID(WheatBread68[UPC],2,1),MID(WheatBread68[UPC],4,1),MID(WheatBread68[UPC],6,1),MID(WheatBread68[UPC],8,1),MID(WheatBread68[UPC],10,1),MID(WheatBread68[UPC],12,1))+SUM(MID(WheatBread68[UPC],1,1),MID(WheatBread68[UPC],3,1),MID(WheatBread68[UPC],5,1),MID(WheatBread68[UPC],7,1),MID(WheatBread68[UPC],9,1),MID(WheatBread68[UPC],11,1)),10))-48,"")</f>
        <v/>
      </c>
      <c r="D26" s="67" t="str">
        <f>IF(WheatBread68[[#This Row],[Calc Check]]="","",IF(WheatBread68[[#This Row],[Calc Check]]=10,IF(WheatBread68[[#This Row],[UPC Check]]=0,"YES","NO"),IF(WheatBread68[[#This Row],[Calc Check]]=WheatBread68[[#This Row],[UPC Check]],"YES","NO")))</f>
        <v/>
      </c>
      <c r="E26" s="65"/>
      <c r="F26" s="65"/>
      <c r="G26" s="65"/>
      <c r="H26" s="63">
        <v>16</v>
      </c>
      <c r="I26" s="65"/>
      <c r="J26" s="66"/>
    </row>
    <row r="27" spans="1:10" ht="14.1" customHeight="1" x14ac:dyDescent="0.2">
      <c r="A27" s="64"/>
      <c r="B27" s="67" t="str">
        <f>IFERROR(CODE(RIGHT(WheatBread68[[#This Row],[UPC]],1)) - 48,"")</f>
        <v/>
      </c>
      <c r="C27" s="67" t="str">
        <f>IFERROR(CODE(10 - MOD(3*SUM(MID(WheatBread68[UPC],2,1),MID(WheatBread68[UPC],4,1),MID(WheatBread68[UPC],6,1),MID(WheatBread68[UPC],8,1),MID(WheatBread68[UPC],10,1),MID(WheatBread68[UPC],12,1))+SUM(MID(WheatBread68[UPC],1,1),MID(WheatBread68[UPC],3,1),MID(WheatBread68[UPC],5,1),MID(WheatBread68[UPC],7,1),MID(WheatBread68[UPC],9,1),MID(WheatBread68[UPC],11,1)),10))-48,"")</f>
        <v/>
      </c>
      <c r="D27" s="67" t="str">
        <f>IF(WheatBread68[[#This Row],[Calc Check]]="","",IF(WheatBread68[[#This Row],[Calc Check]]=10,IF(WheatBread68[[#This Row],[UPC Check]]=0,"YES","NO"),IF(WheatBread68[[#This Row],[Calc Check]]=WheatBread68[[#This Row],[UPC Check]],"YES","NO")))</f>
        <v/>
      </c>
      <c r="E27" s="65"/>
      <c r="F27" s="65"/>
      <c r="G27" s="65"/>
      <c r="H27" s="63">
        <v>16</v>
      </c>
      <c r="I27" s="65"/>
      <c r="J27" s="66"/>
    </row>
    <row r="28" spans="1:10" ht="14.1" customHeight="1" x14ac:dyDescent="0.2">
      <c r="A28" s="64"/>
      <c r="B28" s="67" t="str">
        <f>IFERROR(CODE(RIGHT(WheatBread68[[#This Row],[UPC]],1)) - 48,"")</f>
        <v/>
      </c>
      <c r="C28" s="67" t="str">
        <f>IFERROR(CODE(10 - MOD(3*SUM(MID(WheatBread68[UPC],2,1),MID(WheatBread68[UPC],4,1),MID(WheatBread68[UPC],6,1),MID(WheatBread68[UPC],8,1),MID(WheatBread68[UPC],10,1),MID(WheatBread68[UPC],12,1))+SUM(MID(WheatBread68[UPC],1,1),MID(WheatBread68[UPC],3,1),MID(WheatBread68[UPC],5,1),MID(WheatBread68[UPC],7,1),MID(WheatBread68[UPC],9,1),MID(WheatBread68[UPC],11,1)),10))-48,"")</f>
        <v/>
      </c>
      <c r="D28" s="67" t="str">
        <f>IF(WheatBread68[[#This Row],[Calc Check]]="","",IF(WheatBread68[[#This Row],[Calc Check]]=10,IF(WheatBread68[[#This Row],[UPC Check]]=0,"YES","NO"),IF(WheatBread68[[#This Row],[Calc Check]]=WheatBread68[[#This Row],[UPC Check]],"YES","NO")))</f>
        <v/>
      </c>
      <c r="E28" s="65"/>
      <c r="F28" s="65"/>
      <c r="G28" s="65"/>
      <c r="H28" s="63">
        <v>16</v>
      </c>
      <c r="I28" s="65"/>
      <c r="J28" s="66"/>
    </row>
    <row r="29" spans="1:10" ht="14.1" customHeight="1" x14ac:dyDescent="0.2">
      <c r="A29" s="64"/>
      <c r="B29" s="67" t="str">
        <f>IFERROR(CODE(RIGHT(WheatBread68[[#This Row],[UPC]],1)) - 48,"")</f>
        <v/>
      </c>
      <c r="C29" s="67" t="str">
        <f>IFERROR(CODE(10 - MOD(3*SUM(MID(WheatBread68[UPC],2,1),MID(WheatBread68[UPC],4,1),MID(WheatBread68[UPC],6,1),MID(WheatBread68[UPC],8,1),MID(WheatBread68[UPC],10,1),MID(WheatBread68[UPC],12,1))+SUM(MID(WheatBread68[UPC],1,1),MID(WheatBread68[UPC],3,1),MID(WheatBread68[UPC],5,1),MID(WheatBread68[UPC],7,1),MID(WheatBread68[UPC],9,1),MID(WheatBread68[UPC],11,1)),10))-48,"")</f>
        <v/>
      </c>
      <c r="D29" s="67" t="str">
        <f>IF(WheatBread68[[#This Row],[Calc Check]]="","",IF(WheatBread68[[#This Row],[Calc Check]]=10,IF(WheatBread68[[#This Row],[UPC Check]]=0,"YES","NO"),IF(WheatBread68[[#This Row],[Calc Check]]=WheatBread68[[#This Row],[UPC Check]],"YES","NO")))</f>
        <v/>
      </c>
      <c r="E29" s="65"/>
      <c r="F29" s="65"/>
      <c r="G29" s="65"/>
      <c r="H29" s="63">
        <v>16</v>
      </c>
      <c r="I29" s="65"/>
      <c r="J29" s="66"/>
    </row>
    <row r="30" spans="1:10" ht="14.1" customHeight="1" x14ac:dyDescent="0.2">
      <c r="A30" s="64"/>
      <c r="B30" s="67" t="str">
        <f>IFERROR(CODE(RIGHT(WheatBread68[[#This Row],[UPC]],1)) - 48,"")</f>
        <v/>
      </c>
      <c r="C30" s="67" t="str">
        <f>IFERROR(CODE(10 - MOD(3*SUM(MID(WheatBread68[UPC],2,1),MID(WheatBread68[UPC],4,1),MID(WheatBread68[UPC],6,1),MID(WheatBread68[UPC],8,1),MID(WheatBread68[UPC],10,1),MID(WheatBread68[UPC],12,1))+SUM(MID(WheatBread68[UPC],1,1),MID(WheatBread68[UPC],3,1),MID(WheatBread68[UPC],5,1),MID(WheatBread68[UPC],7,1),MID(WheatBread68[UPC],9,1),MID(WheatBread68[UPC],11,1)),10))-48,"")</f>
        <v/>
      </c>
      <c r="D30" s="67" t="str">
        <f>IF(WheatBread68[[#This Row],[Calc Check]]="","",IF(WheatBread68[[#This Row],[Calc Check]]=10,IF(WheatBread68[[#This Row],[UPC Check]]=0,"YES","NO"),IF(WheatBread68[[#This Row],[Calc Check]]=WheatBread68[[#This Row],[UPC Check]],"YES","NO")))</f>
        <v/>
      </c>
      <c r="E30" s="65"/>
      <c r="F30" s="65"/>
      <c r="G30" s="65"/>
      <c r="H30" s="63">
        <v>16</v>
      </c>
      <c r="I30" s="65"/>
      <c r="J30" s="66"/>
    </row>
    <row r="31" spans="1:10" ht="14.1" customHeight="1" x14ac:dyDescent="0.2">
      <c r="A31" s="64"/>
      <c r="B31" s="67" t="str">
        <f>IFERROR(CODE(RIGHT(WheatBread68[[#This Row],[UPC]],1)) - 48,"")</f>
        <v/>
      </c>
      <c r="C31" s="67" t="str">
        <f>IFERROR(CODE(10 - MOD(3*SUM(MID(WheatBread68[UPC],2,1),MID(WheatBread68[UPC],4,1),MID(WheatBread68[UPC],6,1),MID(WheatBread68[UPC],8,1),MID(WheatBread68[UPC],10,1),MID(WheatBread68[UPC],12,1))+SUM(MID(WheatBread68[UPC],1,1),MID(WheatBread68[UPC],3,1),MID(WheatBread68[UPC],5,1),MID(WheatBread68[UPC],7,1),MID(WheatBread68[UPC],9,1),MID(WheatBread68[UPC],11,1)),10))-48,"")</f>
        <v/>
      </c>
      <c r="D31" s="67" t="str">
        <f>IF(WheatBread68[[#This Row],[Calc Check]]="","",IF(WheatBread68[[#This Row],[Calc Check]]=10,IF(WheatBread68[[#This Row],[UPC Check]]=0,"YES","NO"),IF(WheatBread68[[#This Row],[Calc Check]]=WheatBread68[[#This Row],[UPC Check]],"YES","NO")))</f>
        <v/>
      </c>
      <c r="E31" s="65"/>
      <c r="F31" s="65"/>
      <c r="G31" s="65"/>
      <c r="H31" s="63">
        <v>16</v>
      </c>
      <c r="I31" s="65"/>
      <c r="J31" s="66"/>
    </row>
    <row r="32" spans="1:10" ht="14.1" customHeight="1" x14ac:dyDescent="0.2">
      <c r="A32" s="64"/>
      <c r="B32" s="67" t="str">
        <f>IFERROR(CODE(RIGHT(WheatBread68[[#This Row],[UPC]],1)) - 48,"")</f>
        <v/>
      </c>
      <c r="C32" s="67" t="str">
        <f>IFERROR(CODE(10 - MOD(3*SUM(MID(WheatBread68[UPC],2,1),MID(WheatBread68[UPC],4,1),MID(WheatBread68[UPC],6,1),MID(WheatBread68[UPC],8,1),MID(WheatBread68[UPC],10,1),MID(WheatBread68[UPC],12,1))+SUM(MID(WheatBread68[UPC],1,1),MID(WheatBread68[UPC],3,1),MID(WheatBread68[UPC],5,1),MID(WheatBread68[UPC],7,1),MID(WheatBread68[UPC],9,1),MID(WheatBread68[UPC],11,1)),10))-48,"")</f>
        <v/>
      </c>
      <c r="D32" s="67" t="str">
        <f>IF(WheatBread68[[#This Row],[Calc Check]]="","",IF(WheatBread68[[#This Row],[Calc Check]]=10,IF(WheatBread68[[#This Row],[UPC Check]]=0,"YES","NO"),IF(WheatBread68[[#This Row],[Calc Check]]=WheatBread68[[#This Row],[UPC Check]],"YES","NO")))</f>
        <v/>
      </c>
      <c r="E32" s="65"/>
      <c r="F32" s="65"/>
      <c r="G32" s="65"/>
      <c r="H32" s="63">
        <v>16</v>
      </c>
      <c r="I32" s="65"/>
      <c r="J32" s="66"/>
    </row>
    <row r="33" spans="1:10" ht="14.1" customHeight="1" x14ac:dyDescent="0.2">
      <c r="A33" s="64"/>
      <c r="B33" s="67" t="str">
        <f>IFERROR(CODE(RIGHT(WheatBread68[[#This Row],[UPC]],1)) - 48,"")</f>
        <v/>
      </c>
      <c r="C33" s="67" t="str">
        <f>IFERROR(CODE(10 - MOD(3*SUM(MID(WheatBread68[UPC],2,1),MID(WheatBread68[UPC],4,1),MID(WheatBread68[UPC],6,1),MID(WheatBread68[UPC],8,1),MID(WheatBread68[UPC],10,1),MID(WheatBread68[UPC],12,1))+SUM(MID(WheatBread68[UPC],1,1),MID(WheatBread68[UPC],3,1),MID(WheatBread68[UPC],5,1),MID(WheatBread68[UPC],7,1),MID(WheatBread68[UPC],9,1),MID(WheatBread68[UPC],11,1)),10))-48,"")</f>
        <v/>
      </c>
      <c r="D33" s="67" t="str">
        <f>IF(WheatBread68[[#This Row],[Calc Check]]="","",IF(WheatBread68[[#This Row],[Calc Check]]=10,IF(WheatBread68[[#This Row],[UPC Check]]=0,"YES","NO"),IF(WheatBread68[[#This Row],[Calc Check]]=WheatBread68[[#This Row],[UPC Check]],"YES","NO")))</f>
        <v/>
      </c>
      <c r="E33" s="65"/>
      <c r="F33" s="65"/>
      <c r="G33" s="65"/>
      <c r="H33" s="63">
        <v>16</v>
      </c>
      <c r="I33" s="65"/>
      <c r="J33" s="66"/>
    </row>
    <row r="34" spans="1:10" ht="14.1" customHeight="1" x14ac:dyDescent="0.2">
      <c r="A34" s="64"/>
      <c r="B34" s="67" t="str">
        <f>IFERROR(CODE(RIGHT(WheatBread68[[#This Row],[UPC]],1)) - 48,"")</f>
        <v/>
      </c>
      <c r="C34" s="67" t="str">
        <f>IFERROR(CODE(10 - MOD(3*SUM(MID(WheatBread68[UPC],2,1),MID(WheatBread68[UPC],4,1),MID(WheatBread68[UPC],6,1),MID(WheatBread68[UPC],8,1),MID(WheatBread68[UPC],10,1),MID(WheatBread68[UPC],12,1))+SUM(MID(WheatBread68[UPC],1,1),MID(WheatBread68[UPC],3,1),MID(WheatBread68[UPC],5,1),MID(WheatBread68[UPC],7,1),MID(WheatBread68[UPC],9,1),MID(WheatBread68[UPC],11,1)),10))-48,"")</f>
        <v/>
      </c>
      <c r="D34" s="67" t="str">
        <f>IF(WheatBread68[[#This Row],[Calc Check]]="","",IF(WheatBread68[[#This Row],[Calc Check]]=10,IF(WheatBread68[[#This Row],[UPC Check]]=0,"YES","NO"),IF(WheatBread68[[#This Row],[Calc Check]]=WheatBread68[[#This Row],[UPC Check]],"YES","NO")))</f>
        <v/>
      </c>
      <c r="E34" s="65"/>
      <c r="F34" s="65"/>
      <c r="G34" s="65"/>
      <c r="H34" s="63">
        <v>16</v>
      </c>
      <c r="I34" s="65"/>
      <c r="J34" s="66"/>
    </row>
    <row r="35" spans="1:10" ht="14.1" customHeight="1" x14ac:dyDescent="0.2">
      <c r="A35" s="64"/>
      <c r="B35" s="67" t="str">
        <f>IFERROR(CODE(RIGHT(WheatBread68[[#This Row],[UPC]],1)) - 48,"")</f>
        <v/>
      </c>
      <c r="C35" s="67" t="str">
        <f>IFERROR(CODE(10 - MOD(3*SUM(MID(WheatBread68[UPC],2,1),MID(WheatBread68[UPC],4,1),MID(WheatBread68[UPC],6,1),MID(WheatBread68[UPC],8,1),MID(WheatBread68[UPC],10,1),MID(WheatBread68[UPC],12,1))+SUM(MID(WheatBread68[UPC],1,1),MID(WheatBread68[UPC],3,1),MID(WheatBread68[UPC],5,1),MID(WheatBread68[UPC],7,1),MID(WheatBread68[UPC],9,1),MID(WheatBread68[UPC],11,1)),10))-48,"")</f>
        <v/>
      </c>
      <c r="D35" s="67" t="str">
        <f>IF(WheatBread68[[#This Row],[Calc Check]]="","",IF(WheatBread68[[#This Row],[Calc Check]]=10,IF(WheatBread68[[#This Row],[UPC Check]]=0,"YES","NO"),IF(WheatBread68[[#This Row],[Calc Check]]=WheatBread68[[#This Row],[UPC Check]],"YES","NO")))</f>
        <v/>
      </c>
      <c r="E35" s="65"/>
      <c r="F35" s="65"/>
      <c r="G35" s="65"/>
      <c r="H35" s="63">
        <v>16</v>
      </c>
      <c r="I35" s="65"/>
      <c r="J35" s="66"/>
    </row>
    <row r="36" spans="1:10" ht="14.1" customHeight="1" x14ac:dyDescent="0.2">
      <c r="A36" s="64"/>
      <c r="B36" s="67" t="str">
        <f>IFERROR(CODE(RIGHT(WheatBread68[[#This Row],[UPC]],1)) - 48,"")</f>
        <v/>
      </c>
      <c r="C36" s="67" t="str">
        <f>IFERROR(CODE(10 - MOD(3*SUM(MID(WheatBread68[UPC],2,1),MID(WheatBread68[UPC],4,1),MID(WheatBread68[UPC],6,1),MID(WheatBread68[UPC],8,1),MID(WheatBread68[UPC],10,1),MID(WheatBread68[UPC],12,1))+SUM(MID(WheatBread68[UPC],1,1),MID(WheatBread68[UPC],3,1),MID(WheatBread68[UPC],5,1),MID(WheatBread68[UPC],7,1),MID(WheatBread68[UPC],9,1),MID(WheatBread68[UPC],11,1)),10))-48,"")</f>
        <v/>
      </c>
      <c r="D36" s="67" t="str">
        <f>IF(WheatBread68[[#This Row],[Calc Check]]="","",IF(WheatBread68[[#This Row],[Calc Check]]=10,IF(WheatBread68[[#This Row],[UPC Check]]=0,"YES","NO"),IF(WheatBread68[[#This Row],[Calc Check]]=WheatBread68[[#This Row],[UPC Check]],"YES","NO")))</f>
        <v/>
      </c>
      <c r="E36" s="65"/>
      <c r="F36" s="65"/>
      <c r="G36" s="65"/>
      <c r="H36" s="63">
        <v>16</v>
      </c>
      <c r="I36" s="65"/>
      <c r="J36" s="66"/>
    </row>
  </sheetData>
  <sheetProtection algorithmName="SHA-512" hashValue="kNiZtRnhpe39wKtvnZW0cBEMRzBjCoKTjxLBDvH0ZAtJW8wojQ+yg4FXSwzjOB+5LdeMUj4AKSbST3ToYjrqVQ==" saltValue="OPNrg6wQ1GQOJpC2dVD6sQ==" spinCount="100000" sheet="1" objects="1" scenarios="1" selectLockedCells="1"/>
  <mergeCells count="6">
    <mergeCell ref="A1:G1"/>
    <mergeCell ref="A11:F11"/>
    <mergeCell ref="A3:B3"/>
    <mergeCell ref="A4:B4"/>
    <mergeCell ref="A9:F9"/>
    <mergeCell ref="A10:F10"/>
  </mergeCells>
  <dataValidations count="1">
    <dataValidation allowBlank="1" showInputMessage="1" sqref="J18:J36"/>
  </dataValidations>
  <pageMargins left="0.7" right="0.7" top="0.75" bottom="0.75" header="0.3" footer="0.3"/>
  <pageSetup paperSize="5" orientation="landscape" r:id="rId1"/>
  <headerFooter>
    <oddHeader>&amp;C2017-2019 Louisiana WIC Approved Foods Product Review</oddHead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vt:i4>
      </vt:variant>
    </vt:vector>
  </HeadingPairs>
  <TitlesOfParts>
    <vt:vector size="26" baseType="lpstr">
      <vt:lpstr>Instructions</vt:lpstr>
      <vt:lpstr>Company ID</vt:lpstr>
      <vt:lpstr>Milk</vt:lpstr>
      <vt:lpstr>Soy Beverage</vt:lpstr>
      <vt:lpstr>Cheese</vt:lpstr>
      <vt:lpstr>Yogurt</vt:lpstr>
      <vt:lpstr>Eggs</vt:lpstr>
      <vt:lpstr>Whole Wheat Bread</vt:lpstr>
      <vt:lpstr>Whole Wheat Pasta</vt:lpstr>
      <vt:lpstr>Brown Rice</vt:lpstr>
      <vt:lpstr>Oatmeal</vt:lpstr>
      <vt:lpstr>Tortillas</vt:lpstr>
      <vt:lpstr>Breakfast Cereal</vt:lpstr>
      <vt:lpstr>Infant Fruits</vt:lpstr>
      <vt:lpstr>Infant Vegetables</vt:lpstr>
      <vt:lpstr>Infant Meats</vt:lpstr>
      <vt:lpstr>Infant Cereal</vt:lpstr>
      <vt:lpstr>Juice Concentrate</vt:lpstr>
      <vt:lpstr>Juice Single Strength</vt:lpstr>
      <vt:lpstr>Canned Fruits and Vegetables</vt:lpstr>
      <vt:lpstr>Frozen Fruits and Vegetables</vt:lpstr>
      <vt:lpstr>Canned Fish</vt:lpstr>
      <vt:lpstr>Peanut Butter</vt:lpstr>
      <vt:lpstr>Legumes</vt:lpstr>
      <vt:lpstr>'Company ID'!Print_Area</vt:lpstr>
      <vt:lpstr>Instructions!Print_Area</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Pottle</dc:creator>
  <cp:lastModifiedBy>Chris Pottle</cp:lastModifiedBy>
  <dcterms:created xsi:type="dcterms:W3CDTF">2022-07-12T16:32:37Z</dcterms:created>
  <dcterms:modified xsi:type="dcterms:W3CDTF">2023-01-10T17:43:42Z</dcterms:modified>
</cp:coreProperties>
</file>